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m\OneDrive\IPNI\Nutrient Balance\CORN\"/>
    </mc:Choice>
  </mc:AlternateContent>
  <bookViews>
    <workbookView xWindow="480" yWindow="15" windowWidth="14175" windowHeight="6090"/>
  </bookViews>
  <sheets>
    <sheet name="PFP-N US corn" sheetId="2" r:id="rId1"/>
    <sheet name="PFP-P US corn" sheetId="19" r:id="rId2"/>
    <sheet name="PFP-K US corn" sheetId="20" r:id="rId3"/>
    <sheet name="PFP-NPK US corn" sheetId="21" r:id="rId4"/>
    <sheet name="ERSMay2011" sheetId="3" r:id="rId5"/>
    <sheet name="USDA-NASS corn 2014" sheetId="7" r:id="rId6"/>
    <sheet name="Table9" sheetId="11" r:id="rId7"/>
    <sheet name="Table10" sheetId="12" r:id="rId8"/>
    <sheet name="Table11" sheetId="13" r:id="rId9"/>
    <sheet name="Table12" sheetId="14" r:id="rId10"/>
    <sheet name="Table13" sheetId="15" r:id="rId11"/>
    <sheet name="Table14" sheetId="16" r:id="rId12"/>
    <sheet name="NASSenvFERT" sheetId="17" r:id="rId13"/>
    <sheet name="correlation" sheetId="18" r:id="rId14"/>
  </sheets>
  <calcPr calcId="152511"/>
</workbook>
</file>

<file path=xl/calcChain.xml><?xml version="1.0" encoding="utf-8"?>
<calcChain xmlns="http://schemas.openxmlformats.org/spreadsheetml/2006/main">
  <c r="J52" i="20" l="1"/>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J7" i="20"/>
  <c r="J6" i="20"/>
  <c r="J5" i="20"/>
  <c r="J4" i="20"/>
  <c r="J3" i="20"/>
  <c r="J2" i="20"/>
  <c r="H52" i="21" l="1"/>
  <c r="H51" i="21"/>
  <c r="H50" i="21"/>
  <c r="H49" i="21"/>
  <c r="H48" i="21"/>
  <c r="H47"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H6" i="21"/>
  <c r="H5" i="21"/>
  <c r="H4" i="21"/>
  <c r="H3" i="21"/>
  <c r="H2" i="21"/>
  <c r="I19" i="21"/>
  <c r="F52" i="21"/>
  <c r="D52" i="21"/>
  <c r="C52" i="21"/>
  <c r="B52" i="21"/>
  <c r="F51" i="21"/>
  <c r="I51" i="21" s="1"/>
  <c r="D51" i="21"/>
  <c r="E51" i="21" s="1"/>
  <c r="C51" i="21"/>
  <c r="B51" i="21"/>
  <c r="F50" i="21"/>
  <c r="D50" i="21"/>
  <c r="E50" i="21" s="1"/>
  <c r="C50" i="21"/>
  <c r="B50" i="21"/>
  <c r="F49" i="21"/>
  <c r="I49" i="21" s="1"/>
  <c r="D49" i="21"/>
  <c r="C49" i="21"/>
  <c r="E49" i="21" s="1"/>
  <c r="B49" i="21"/>
  <c r="F48" i="21"/>
  <c r="D48" i="21"/>
  <c r="C48" i="21"/>
  <c r="B48" i="21"/>
  <c r="I47" i="21"/>
  <c r="F47" i="21"/>
  <c r="D47" i="21"/>
  <c r="E47" i="21" s="1"/>
  <c r="C47" i="21"/>
  <c r="B47" i="21"/>
  <c r="F46" i="21"/>
  <c r="D46" i="21"/>
  <c r="C46" i="21"/>
  <c r="B46" i="21"/>
  <c r="F45" i="21"/>
  <c r="D45" i="21"/>
  <c r="C45" i="21"/>
  <c r="E45" i="21" s="1"/>
  <c r="B45" i="21"/>
  <c r="F44" i="21"/>
  <c r="D44" i="21"/>
  <c r="C44" i="21"/>
  <c r="B44" i="21"/>
  <c r="F43" i="21"/>
  <c r="I43" i="21" s="1"/>
  <c r="E43" i="21"/>
  <c r="D43" i="21"/>
  <c r="C43" i="21"/>
  <c r="B43" i="21"/>
  <c r="F42" i="21"/>
  <c r="D42" i="21"/>
  <c r="C42" i="21"/>
  <c r="B42" i="21"/>
  <c r="F41" i="21"/>
  <c r="D41" i="21"/>
  <c r="C41" i="21"/>
  <c r="E41" i="21" s="1"/>
  <c r="B41" i="21"/>
  <c r="F40" i="21"/>
  <c r="D40" i="21"/>
  <c r="C40" i="21"/>
  <c r="B40" i="21"/>
  <c r="I39" i="21"/>
  <c r="F39" i="21"/>
  <c r="D39" i="21"/>
  <c r="E39" i="21" s="1"/>
  <c r="C39" i="21"/>
  <c r="B39" i="21"/>
  <c r="F38" i="21"/>
  <c r="D38" i="21"/>
  <c r="C38" i="21"/>
  <c r="B38" i="21"/>
  <c r="F37" i="21"/>
  <c r="I37" i="21" s="1"/>
  <c r="D37" i="21"/>
  <c r="C37" i="21"/>
  <c r="B37" i="21"/>
  <c r="F36" i="21"/>
  <c r="D36" i="21"/>
  <c r="E36" i="21" s="1"/>
  <c r="C36" i="21"/>
  <c r="B36" i="21"/>
  <c r="F35" i="21"/>
  <c r="I35" i="21" s="1"/>
  <c r="D35" i="21"/>
  <c r="E35" i="21" s="1"/>
  <c r="C35" i="21"/>
  <c r="B35" i="21"/>
  <c r="F34" i="21"/>
  <c r="D34" i="21"/>
  <c r="C34" i="21"/>
  <c r="B34" i="21"/>
  <c r="F33" i="21"/>
  <c r="D33" i="21"/>
  <c r="C33" i="21"/>
  <c r="E33" i="21" s="1"/>
  <c r="B33" i="21"/>
  <c r="F32" i="21"/>
  <c r="D32" i="21"/>
  <c r="C32" i="21"/>
  <c r="B32" i="21"/>
  <c r="F31" i="21"/>
  <c r="I31" i="21" s="1"/>
  <c r="D31" i="21"/>
  <c r="E31" i="21" s="1"/>
  <c r="C31" i="21"/>
  <c r="B31" i="21"/>
  <c r="F30" i="21"/>
  <c r="D30" i="21"/>
  <c r="E30" i="21" s="1"/>
  <c r="C30" i="21"/>
  <c r="B30" i="21"/>
  <c r="F29" i="21"/>
  <c r="D29" i="21"/>
  <c r="C29" i="21"/>
  <c r="B29" i="21"/>
  <c r="F28" i="21"/>
  <c r="D28" i="21"/>
  <c r="E28" i="21" s="1"/>
  <c r="C28" i="21"/>
  <c r="B28" i="21"/>
  <c r="F27" i="21"/>
  <c r="I27" i="21" s="1"/>
  <c r="D27" i="21"/>
  <c r="E27" i="21" s="1"/>
  <c r="C27" i="21"/>
  <c r="B27" i="21"/>
  <c r="F26" i="21"/>
  <c r="D26" i="21"/>
  <c r="C26" i="21"/>
  <c r="B26" i="21"/>
  <c r="F25" i="21"/>
  <c r="D25" i="21"/>
  <c r="C25" i="21"/>
  <c r="E25" i="21" s="1"/>
  <c r="B25" i="21"/>
  <c r="F24" i="21"/>
  <c r="D24" i="21"/>
  <c r="C24" i="21"/>
  <c r="B24" i="21"/>
  <c r="F23" i="21"/>
  <c r="I23" i="21" s="1"/>
  <c r="D23" i="21"/>
  <c r="E23" i="21" s="1"/>
  <c r="C23" i="21"/>
  <c r="B23" i="21"/>
  <c r="F22" i="21"/>
  <c r="D22" i="21"/>
  <c r="E22" i="21" s="1"/>
  <c r="C22" i="21"/>
  <c r="B22" i="21"/>
  <c r="F21" i="21"/>
  <c r="D21" i="21"/>
  <c r="C21" i="21"/>
  <c r="B21" i="21"/>
  <c r="F20" i="21"/>
  <c r="D20" i="21"/>
  <c r="E20" i="21" s="1"/>
  <c r="C20" i="21"/>
  <c r="B20" i="21"/>
  <c r="F19" i="21"/>
  <c r="E19" i="21"/>
  <c r="D19" i="21"/>
  <c r="C19" i="21"/>
  <c r="B19" i="21"/>
  <c r="F18" i="21"/>
  <c r="D18" i="21"/>
  <c r="C18" i="21"/>
  <c r="B18" i="21"/>
  <c r="F17" i="21"/>
  <c r="D17" i="21"/>
  <c r="C17" i="21"/>
  <c r="B17" i="21"/>
  <c r="F16" i="21"/>
  <c r="D16" i="21"/>
  <c r="C16" i="21"/>
  <c r="B16" i="21"/>
  <c r="I15" i="21"/>
  <c r="F15" i="21"/>
  <c r="D15" i="21"/>
  <c r="E15" i="21" s="1"/>
  <c r="C15" i="21"/>
  <c r="B15" i="21"/>
  <c r="F14" i="21"/>
  <c r="D14" i="21"/>
  <c r="C14" i="21"/>
  <c r="B14" i="21"/>
  <c r="F13" i="21"/>
  <c r="I13" i="21" s="1"/>
  <c r="D13" i="21"/>
  <c r="C13" i="21"/>
  <c r="B13" i="21"/>
  <c r="F12" i="21"/>
  <c r="D12" i="21"/>
  <c r="E12" i="21" s="1"/>
  <c r="C12" i="21"/>
  <c r="B12" i="21"/>
  <c r="F11" i="21"/>
  <c r="I11" i="21" s="1"/>
  <c r="D11" i="21"/>
  <c r="E11" i="21" s="1"/>
  <c r="C11" i="21"/>
  <c r="B11" i="21"/>
  <c r="F10" i="21"/>
  <c r="D10" i="21"/>
  <c r="C10" i="21"/>
  <c r="B10" i="21"/>
  <c r="F9" i="21"/>
  <c r="D9" i="21"/>
  <c r="C9" i="21"/>
  <c r="E9" i="21" s="1"/>
  <c r="B9" i="21"/>
  <c r="F8" i="21"/>
  <c r="D8" i="21"/>
  <c r="C8" i="21"/>
  <c r="B8" i="21"/>
  <c r="F7" i="21"/>
  <c r="D7" i="21"/>
  <c r="E7" i="21" s="1"/>
  <c r="C7" i="21"/>
  <c r="B7" i="21"/>
  <c r="F6" i="21"/>
  <c r="D6" i="21"/>
  <c r="C6" i="21"/>
  <c r="B6" i="21"/>
  <c r="F5" i="21"/>
  <c r="D5" i="21"/>
  <c r="C5" i="21"/>
  <c r="B5" i="21"/>
  <c r="F4" i="21"/>
  <c r="D4" i="21"/>
  <c r="C4" i="21"/>
  <c r="B4" i="21"/>
  <c r="F3" i="21"/>
  <c r="I3" i="21" s="1"/>
  <c r="E3" i="21"/>
  <c r="D3" i="21"/>
  <c r="C3" i="21"/>
  <c r="B3" i="21"/>
  <c r="F2" i="21"/>
  <c r="D2" i="21"/>
  <c r="C2" i="21"/>
  <c r="B2" i="21"/>
  <c r="E4" i="21" l="1"/>
  <c r="E5" i="21"/>
  <c r="E6" i="21"/>
  <c r="E14" i="21"/>
  <c r="E44" i="21"/>
  <c r="I2" i="21"/>
  <c r="E8" i="21"/>
  <c r="E10" i="21"/>
  <c r="E24" i="21"/>
  <c r="E26" i="21"/>
  <c r="E32" i="21"/>
  <c r="E34" i="21"/>
  <c r="E52" i="21"/>
  <c r="E2" i="21"/>
  <c r="E13" i="21"/>
  <c r="E16" i="21"/>
  <c r="E18" i="21"/>
  <c r="E21" i="21"/>
  <c r="E29" i="21"/>
  <c r="E37" i="21"/>
  <c r="E40" i="21"/>
  <c r="E48" i="21"/>
  <c r="I36" i="21"/>
  <c r="I48" i="21"/>
  <c r="I44" i="21"/>
  <c r="I9" i="21"/>
  <c r="I21" i="21"/>
  <c r="I33" i="21"/>
  <c r="I45" i="21"/>
  <c r="I17" i="21"/>
  <c r="I29" i="21"/>
  <c r="I41" i="21"/>
  <c r="I5" i="21"/>
  <c r="I7" i="21"/>
  <c r="I25" i="21"/>
  <c r="I8" i="21"/>
  <c r="I16" i="21"/>
  <c r="I12" i="21"/>
  <c r="E17" i="21"/>
  <c r="I24" i="21"/>
  <c r="I32" i="21"/>
  <c r="I40" i="21"/>
  <c r="I4" i="21"/>
  <c r="I20" i="21"/>
  <c r="I28" i="21"/>
  <c r="I6" i="21"/>
  <c r="I10" i="21"/>
  <c r="I14" i="21"/>
  <c r="I18" i="21"/>
  <c r="I22" i="21"/>
  <c r="I26" i="21"/>
  <c r="I30" i="21"/>
  <c r="I34" i="21"/>
  <c r="E38" i="21"/>
  <c r="I38" i="21"/>
  <c r="E42" i="21"/>
  <c r="I42" i="21"/>
  <c r="E46" i="21"/>
  <c r="I46" i="21"/>
  <c r="I50" i="21"/>
  <c r="I52" i="21"/>
  <c r="G52" i="19"/>
  <c r="G52" i="20"/>
  <c r="H52"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H23" i="20" s="1"/>
  <c r="G22" i="20"/>
  <c r="G21" i="20"/>
  <c r="G20" i="20"/>
  <c r="G19" i="20"/>
  <c r="H19" i="20" s="1"/>
  <c r="G18" i="20"/>
  <c r="G17" i="20"/>
  <c r="G16" i="20"/>
  <c r="G15" i="20"/>
  <c r="G14" i="20"/>
  <c r="G13" i="20"/>
  <c r="G12" i="20"/>
  <c r="G11" i="20"/>
  <c r="H11" i="20" s="1"/>
  <c r="G10" i="20"/>
  <c r="G9" i="20"/>
  <c r="G8" i="20"/>
  <c r="G7" i="20"/>
  <c r="G6" i="20"/>
  <c r="G5" i="20"/>
  <c r="G4" i="20"/>
  <c r="G3" i="20"/>
  <c r="G2" i="20"/>
  <c r="H2" i="20" s="1"/>
  <c r="I2" i="20" s="1"/>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J10" i="19"/>
  <c r="J9" i="19"/>
  <c r="J8" i="19"/>
  <c r="J7" i="19"/>
  <c r="J6" i="19"/>
  <c r="J5" i="19"/>
  <c r="J4" i="19"/>
  <c r="J3" i="19"/>
  <c r="J2" i="19"/>
  <c r="H52" i="19"/>
  <c r="G48" i="19"/>
  <c r="G47" i="19"/>
  <c r="G46" i="19"/>
  <c r="G45" i="19"/>
  <c r="G44" i="19"/>
  <c r="G43" i="19"/>
  <c r="H43" i="19" s="1"/>
  <c r="I43" i="19" s="1"/>
  <c r="G42" i="19"/>
  <c r="G41" i="19"/>
  <c r="G40" i="19"/>
  <c r="G39" i="19"/>
  <c r="G38" i="19"/>
  <c r="G37" i="19"/>
  <c r="G36" i="19"/>
  <c r="G35" i="19"/>
  <c r="G34" i="19"/>
  <c r="G33" i="19"/>
  <c r="G32" i="19"/>
  <c r="G31" i="19"/>
  <c r="G30" i="19"/>
  <c r="G29" i="19"/>
  <c r="H29" i="19" s="1"/>
  <c r="G28" i="19"/>
  <c r="G27" i="19"/>
  <c r="G26" i="19"/>
  <c r="G25" i="19"/>
  <c r="H25" i="19" s="1"/>
  <c r="G24" i="19"/>
  <c r="G23" i="19"/>
  <c r="G22" i="19"/>
  <c r="G21" i="19"/>
  <c r="H21" i="19" s="1"/>
  <c r="G20" i="19"/>
  <c r="G19" i="19"/>
  <c r="H19" i="19" s="1"/>
  <c r="I19" i="19" s="1"/>
  <c r="G18" i="19"/>
  <c r="G17" i="19"/>
  <c r="G16" i="19"/>
  <c r="G15" i="19"/>
  <c r="G14" i="19"/>
  <c r="G13" i="19"/>
  <c r="H13" i="19" s="1"/>
  <c r="G12" i="19"/>
  <c r="G11" i="19"/>
  <c r="G10" i="19"/>
  <c r="G9" i="19"/>
  <c r="H9" i="19" s="1"/>
  <c r="G8" i="19"/>
  <c r="G7" i="19"/>
  <c r="G6" i="19"/>
  <c r="G5" i="19"/>
  <c r="G4" i="19"/>
  <c r="G3" i="19"/>
  <c r="G2" i="19"/>
  <c r="K52" i="20"/>
  <c r="F52" i="20"/>
  <c r="I52" i="20" s="1"/>
  <c r="D52" i="20"/>
  <c r="E52" i="20" s="1"/>
  <c r="C52" i="20"/>
  <c r="B52" i="20"/>
  <c r="K51" i="20"/>
  <c r="I51" i="20"/>
  <c r="L51" i="20" s="1"/>
  <c r="F51" i="20"/>
  <c r="D51" i="20"/>
  <c r="E51" i="20" s="1"/>
  <c r="C51" i="20"/>
  <c r="B51" i="20"/>
  <c r="K50" i="20"/>
  <c r="F50" i="20"/>
  <c r="I50" i="20" s="1"/>
  <c r="E50" i="20"/>
  <c r="D50" i="20"/>
  <c r="C50" i="20"/>
  <c r="B50" i="20"/>
  <c r="F49" i="20"/>
  <c r="I49" i="20" s="1"/>
  <c r="E49" i="20"/>
  <c r="D49" i="20"/>
  <c r="C49" i="20"/>
  <c r="B49" i="20"/>
  <c r="F48" i="20"/>
  <c r="K48" i="20" s="1"/>
  <c r="E48" i="20"/>
  <c r="D48" i="20"/>
  <c r="H48" i="20" s="1"/>
  <c r="I48" i="20" s="1"/>
  <c r="C48" i="20"/>
  <c r="B48" i="20"/>
  <c r="F47" i="20"/>
  <c r="D47" i="20"/>
  <c r="E47" i="20" s="1"/>
  <c r="C47" i="20"/>
  <c r="B47" i="20"/>
  <c r="K46" i="20"/>
  <c r="H46" i="20"/>
  <c r="F46" i="20"/>
  <c r="D46" i="20"/>
  <c r="E46" i="20" s="1"/>
  <c r="C46" i="20"/>
  <c r="B46" i="20"/>
  <c r="H45" i="20"/>
  <c r="F45" i="20"/>
  <c r="K45" i="20" s="1"/>
  <c r="E45" i="20"/>
  <c r="D45" i="20"/>
  <c r="C45" i="20"/>
  <c r="B45" i="20"/>
  <c r="F44" i="20"/>
  <c r="K44" i="20" s="1"/>
  <c r="E44" i="20"/>
  <c r="D44" i="20"/>
  <c r="H44" i="20" s="1"/>
  <c r="I44" i="20" s="1"/>
  <c r="C44" i="20"/>
  <c r="B44" i="20"/>
  <c r="F43" i="20"/>
  <c r="D43" i="20"/>
  <c r="E43" i="20" s="1"/>
  <c r="C43" i="20"/>
  <c r="B43" i="20"/>
  <c r="K42" i="20"/>
  <c r="H42" i="20"/>
  <c r="F42" i="20"/>
  <c r="D42" i="20"/>
  <c r="C42" i="20"/>
  <c r="E42" i="20" s="1"/>
  <c r="B42" i="20"/>
  <c r="F41" i="20"/>
  <c r="K41" i="20" s="1"/>
  <c r="D41" i="20"/>
  <c r="E41" i="20" s="1"/>
  <c r="C41" i="20"/>
  <c r="B41" i="20"/>
  <c r="H41" i="20" s="1"/>
  <c r="K40" i="20"/>
  <c r="H40" i="20"/>
  <c r="I40" i="20" s="1"/>
  <c r="F40" i="20"/>
  <c r="E40" i="20"/>
  <c r="D40" i="20"/>
  <c r="C40" i="20"/>
  <c r="B40" i="20"/>
  <c r="F39" i="20"/>
  <c r="D39" i="20"/>
  <c r="E39" i="20" s="1"/>
  <c r="C39" i="20"/>
  <c r="B39" i="20"/>
  <c r="K38" i="20"/>
  <c r="H38" i="20"/>
  <c r="I38" i="20" s="1"/>
  <c r="F38" i="20"/>
  <c r="D38" i="20"/>
  <c r="C38" i="20"/>
  <c r="E38" i="20" s="1"/>
  <c r="B38" i="20"/>
  <c r="F37" i="20"/>
  <c r="K37" i="20" s="1"/>
  <c r="D37" i="20"/>
  <c r="E37" i="20" s="1"/>
  <c r="C37" i="20"/>
  <c r="B37" i="20"/>
  <c r="K36" i="20"/>
  <c r="H36" i="20"/>
  <c r="I36" i="20" s="1"/>
  <c r="F36" i="20"/>
  <c r="E36" i="20"/>
  <c r="D36" i="20"/>
  <c r="C36" i="20"/>
  <c r="B36" i="20"/>
  <c r="F35" i="20"/>
  <c r="D35" i="20"/>
  <c r="E35" i="20" s="1"/>
  <c r="C35" i="20"/>
  <c r="B35" i="20"/>
  <c r="K34" i="20"/>
  <c r="H34" i="20"/>
  <c r="I34" i="20" s="1"/>
  <c r="F34" i="20"/>
  <c r="D34" i="20"/>
  <c r="C34" i="20"/>
  <c r="E34" i="20" s="1"/>
  <c r="B34" i="20"/>
  <c r="F33" i="20"/>
  <c r="K33" i="20" s="1"/>
  <c r="D33" i="20"/>
  <c r="E33" i="20" s="1"/>
  <c r="C33" i="20"/>
  <c r="B33" i="20"/>
  <c r="H33" i="20" s="1"/>
  <c r="K32" i="20"/>
  <c r="H32" i="20"/>
  <c r="I32" i="20" s="1"/>
  <c r="F32" i="20"/>
  <c r="E32" i="20"/>
  <c r="D32" i="20"/>
  <c r="C32" i="20"/>
  <c r="B32" i="20"/>
  <c r="H31" i="20"/>
  <c r="F31" i="20"/>
  <c r="D31" i="20"/>
  <c r="E31" i="20" s="1"/>
  <c r="C31" i="20"/>
  <c r="B31" i="20"/>
  <c r="K30" i="20"/>
  <c r="H30" i="20"/>
  <c r="I30" i="20" s="1"/>
  <c r="F30" i="20"/>
  <c r="D30" i="20"/>
  <c r="C30" i="20"/>
  <c r="E30" i="20" s="1"/>
  <c r="B30" i="20"/>
  <c r="F29" i="20"/>
  <c r="K29" i="20" s="1"/>
  <c r="D29" i="20"/>
  <c r="E29" i="20" s="1"/>
  <c r="C29" i="20"/>
  <c r="B29" i="20"/>
  <c r="H29" i="20" s="1"/>
  <c r="K28" i="20"/>
  <c r="H28" i="20"/>
  <c r="I28" i="20" s="1"/>
  <c r="F28" i="20"/>
  <c r="E28" i="20"/>
  <c r="D28" i="20"/>
  <c r="C28" i="20"/>
  <c r="B28" i="20"/>
  <c r="H27" i="20"/>
  <c r="F27" i="20"/>
  <c r="D27" i="20"/>
  <c r="E27" i="20" s="1"/>
  <c r="C27" i="20"/>
  <c r="B27" i="20"/>
  <c r="K26" i="20"/>
  <c r="H26" i="20"/>
  <c r="I26" i="20" s="1"/>
  <c r="F26" i="20"/>
  <c r="D26" i="20"/>
  <c r="C26" i="20"/>
  <c r="E26" i="20" s="1"/>
  <c r="B26" i="20"/>
  <c r="F25" i="20"/>
  <c r="K25" i="20" s="1"/>
  <c r="D25" i="20"/>
  <c r="E25" i="20" s="1"/>
  <c r="C25" i="20"/>
  <c r="B25" i="20"/>
  <c r="H25" i="20" s="1"/>
  <c r="K24" i="20"/>
  <c r="I24" i="20"/>
  <c r="H24" i="20"/>
  <c r="F24" i="20"/>
  <c r="E24" i="20"/>
  <c r="D24" i="20"/>
  <c r="C24" i="20"/>
  <c r="B24" i="20"/>
  <c r="F23" i="20"/>
  <c r="D23" i="20"/>
  <c r="E23" i="20" s="1"/>
  <c r="C23" i="20"/>
  <c r="B23" i="20"/>
  <c r="K22" i="20"/>
  <c r="H22" i="20"/>
  <c r="I22" i="20" s="1"/>
  <c r="F22" i="20"/>
  <c r="D22" i="20"/>
  <c r="C22" i="20"/>
  <c r="E22" i="20" s="1"/>
  <c r="B22" i="20"/>
  <c r="F21" i="20"/>
  <c r="D21" i="20"/>
  <c r="E21" i="20" s="1"/>
  <c r="C21" i="20"/>
  <c r="B21" i="20"/>
  <c r="K20" i="20"/>
  <c r="H20" i="20"/>
  <c r="I20" i="20" s="1"/>
  <c r="F20" i="20"/>
  <c r="E20" i="20"/>
  <c r="D20" i="20"/>
  <c r="C20" i="20"/>
  <c r="B20" i="20"/>
  <c r="F19" i="20"/>
  <c r="D19" i="20"/>
  <c r="E19" i="20" s="1"/>
  <c r="C19" i="20"/>
  <c r="B19" i="20"/>
  <c r="K18" i="20"/>
  <c r="H18" i="20"/>
  <c r="I18" i="20" s="1"/>
  <c r="F18" i="20"/>
  <c r="D18" i="20"/>
  <c r="C18" i="20"/>
  <c r="E18" i="20" s="1"/>
  <c r="B18" i="20"/>
  <c r="F17" i="20"/>
  <c r="D17" i="20"/>
  <c r="E17" i="20" s="1"/>
  <c r="C17" i="20"/>
  <c r="B17" i="20"/>
  <c r="K16" i="20"/>
  <c r="H16" i="20"/>
  <c r="I16" i="20" s="1"/>
  <c r="F16" i="20"/>
  <c r="E16" i="20"/>
  <c r="D16" i="20"/>
  <c r="C16" i="20"/>
  <c r="B16" i="20"/>
  <c r="H15" i="20"/>
  <c r="F15" i="20"/>
  <c r="D15" i="20"/>
  <c r="E15" i="20" s="1"/>
  <c r="C15" i="20"/>
  <c r="B15" i="20"/>
  <c r="K14" i="20"/>
  <c r="H14" i="20"/>
  <c r="I14" i="20" s="1"/>
  <c r="F14" i="20"/>
  <c r="D14" i="20"/>
  <c r="C14" i="20"/>
  <c r="E14" i="20" s="1"/>
  <c r="B14" i="20"/>
  <c r="F13" i="20"/>
  <c r="D13" i="20"/>
  <c r="E13" i="20" s="1"/>
  <c r="C13" i="20"/>
  <c r="B13" i="20"/>
  <c r="H13" i="20" s="1"/>
  <c r="K12" i="20"/>
  <c r="H12" i="20"/>
  <c r="I12" i="20" s="1"/>
  <c r="F12" i="20"/>
  <c r="E12" i="20"/>
  <c r="D12" i="20"/>
  <c r="C12" i="20"/>
  <c r="B12" i="20"/>
  <c r="F11" i="20"/>
  <c r="D11" i="20"/>
  <c r="E11" i="20" s="1"/>
  <c r="C11" i="20"/>
  <c r="B11" i="20"/>
  <c r="K10" i="20"/>
  <c r="H10" i="20"/>
  <c r="I10" i="20" s="1"/>
  <c r="F10" i="20"/>
  <c r="D10" i="20"/>
  <c r="C10" i="20"/>
  <c r="E10" i="20" s="1"/>
  <c r="B10" i="20"/>
  <c r="F9" i="20"/>
  <c r="D9" i="20"/>
  <c r="E9" i="20" s="1"/>
  <c r="C9" i="20"/>
  <c r="B9" i="20"/>
  <c r="K8" i="20"/>
  <c r="H8" i="20"/>
  <c r="I8" i="20" s="1"/>
  <c r="F8" i="20"/>
  <c r="E8" i="20"/>
  <c r="D8" i="20"/>
  <c r="C8" i="20"/>
  <c r="B8" i="20"/>
  <c r="H7" i="20"/>
  <c r="F7" i="20"/>
  <c r="D7" i="20"/>
  <c r="E7" i="20" s="1"/>
  <c r="C7" i="20"/>
  <c r="B7" i="20"/>
  <c r="K6" i="20"/>
  <c r="H6" i="20"/>
  <c r="I6" i="20" s="1"/>
  <c r="F6" i="20"/>
  <c r="D6" i="20"/>
  <c r="C6" i="20"/>
  <c r="E6" i="20" s="1"/>
  <c r="B6" i="20"/>
  <c r="F5" i="20"/>
  <c r="D5" i="20"/>
  <c r="E5" i="20" s="1"/>
  <c r="C5" i="20"/>
  <c r="B5" i="20"/>
  <c r="H5" i="20" s="1"/>
  <c r="K4" i="20"/>
  <c r="H4" i="20"/>
  <c r="I4" i="20" s="1"/>
  <c r="F4" i="20"/>
  <c r="E4" i="20"/>
  <c r="D4" i="20"/>
  <c r="C4" i="20"/>
  <c r="B4" i="20"/>
  <c r="H3" i="20"/>
  <c r="F3" i="20"/>
  <c r="D3" i="20"/>
  <c r="E3" i="20" s="1"/>
  <c r="C3" i="20"/>
  <c r="B3" i="20"/>
  <c r="K2" i="20"/>
  <c r="F2" i="20"/>
  <c r="D2" i="20"/>
  <c r="C2" i="20"/>
  <c r="E2" i="20" s="1"/>
  <c r="B2" i="20"/>
  <c r="L52" i="19"/>
  <c r="K52" i="19"/>
  <c r="I52" i="19"/>
  <c r="F52" i="19"/>
  <c r="D52" i="19"/>
  <c r="E52" i="19" s="1"/>
  <c r="C52" i="19"/>
  <c r="B52" i="19"/>
  <c r="K51" i="19"/>
  <c r="F51" i="19"/>
  <c r="I51" i="19" s="1"/>
  <c r="L51" i="19" s="1"/>
  <c r="D51" i="19"/>
  <c r="E51" i="19" s="1"/>
  <c r="C51" i="19"/>
  <c r="B51" i="19"/>
  <c r="F50" i="19"/>
  <c r="E50" i="19"/>
  <c r="D50" i="19"/>
  <c r="C50" i="19"/>
  <c r="B50" i="19"/>
  <c r="F49" i="19"/>
  <c r="K49" i="19" s="1"/>
  <c r="D49" i="19"/>
  <c r="E49" i="19" s="1"/>
  <c r="C49" i="19"/>
  <c r="B49" i="19"/>
  <c r="F48" i="19"/>
  <c r="K48" i="19" s="1"/>
  <c r="E48" i="19"/>
  <c r="D48" i="19"/>
  <c r="C48" i="19"/>
  <c r="B48" i="19"/>
  <c r="F47" i="19"/>
  <c r="K47" i="19" s="1"/>
  <c r="E47" i="19"/>
  <c r="D47" i="19"/>
  <c r="C47" i="19"/>
  <c r="B47" i="19"/>
  <c r="L46" i="19"/>
  <c r="K46" i="19"/>
  <c r="H46" i="19"/>
  <c r="I46" i="19" s="1"/>
  <c r="F46" i="19"/>
  <c r="D46" i="19"/>
  <c r="C46" i="19"/>
  <c r="B46" i="19"/>
  <c r="K45" i="19"/>
  <c r="H45" i="19"/>
  <c r="F45" i="19"/>
  <c r="D45" i="19"/>
  <c r="C45" i="19"/>
  <c r="B45" i="19"/>
  <c r="F44" i="19"/>
  <c r="D44" i="19"/>
  <c r="C44" i="19"/>
  <c r="E44" i="19" s="1"/>
  <c r="B44" i="19"/>
  <c r="F43" i="19"/>
  <c r="K43" i="19" s="1"/>
  <c r="D43" i="19"/>
  <c r="E43" i="19" s="1"/>
  <c r="C43" i="19"/>
  <c r="B43" i="19"/>
  <c r="K42" i="19"/>
  <c r="H42" i="19"/>
  <c r="I42" i="19" s="1"/>
  <c r="F42" i="19"/>
  <c r="D42" i="19"/>
  <c r="E42" i="19" s="1"/>
  <c r="C42" i="19"/>
  <c r="B42" i="19"/>
  <c r="H41" i="19"/>
  <c r="F41" i="19"/>
  <c r="D41" i="19"/>
  <c r="C41" i="19"/>
  <c r="B41" i="19"/>
  <c r="F40" i="19"/>
  <c r="K40" i="19" s="1"/>
  <c r="E40" i="19"/>
  <c r="D40" i="19"/>
  <c r="C40" i="19"/>
  <c r="B40" i="19"/>
  <c r="F39" i="19"/>
  <c r="D39" i="19"/>
  <c r="E39" i="19" s="1"/>
  <c r="C39" i="19"/>
  <c r="B39" i="19"/>
  <c r="K38" i="19"/>
  <c r="H38" i="19"/>
  <c r="I38" i="19" s="1"/>
  <c r="F38" i="19"/>
  <c r="D38" i="19"/>
  <c r="E38" i="19" s="1"/>
  <c r="C38" i="19"/>
  <c r="B38" i="19"/>
  <c r="H37" i="19"/>
  <c r="F37" i="19"/>
  <c r="D37" i="19"/>
  <c r="C37" i="19"/>
  <c r="B37" i="19"/>
  <c r="K36" i="19"/>
  <c r="F36" i="19"/>
  <c r="D36" i="19"/>
  <c r="C36" i="19"/>
  <c r="E36" i="19" s="1"/>
  <c r="B36" i="19"/>
  <c r="F35" i="19"/>
  <c r="K35" i="19" s="1"/>
  <c r="D35" i="19"/>
  <c r="E35" i="19" s="1"/>
  <c r="C35" i="19"/>
  <c r="B35" i="19"/>
  <c r="K34" i="19"/>
  <c r="H34" i="19"/>
  <c r="I34" i="19" s="1"/>
  <c r="F34" i="19"/>
  <c r="D34" i="19"/>
  <c r="E34" i="19" s="1"/>
  <c r="C34" i="19"/>
  <c r="B34" i="19"/>
  <c r="H33" i="19"/>
  <c r="F33" i="19"/>
  <c r="D33" i="19"/>
  <c r="C33" i="19"/>
  <c r="B33" i="19"/>
  <c r="F32" i="19"/>
  <c r="K32" i="19" s="1"/>
  <c r="E32" i="19"/>
  <c r="D32" i="19"/>
  <c r="C32" i="19"/>
  <c r="B32" i="19"/>
  <c r="F31" i="19"/>
  <c r="D31" i="19"/>
  <c r="E31" i="19" s="1"/>
  <c r="C31" i="19"/>
  <c r="B31" i="19"/>
  <c r="K30" i="19"/>
  <c r="H30" i="19"/>
  <c r="I30" i="19" s="1"/>
  <c r="F30" i="19"/>
  <c r="D30" i="19"/>
  <c r="E30" i="19" s="1"/>
  <c r="C30" i="19"/>
  <c r="B30" i="19"/>
  <c r="K29" i="19"/>
  <c r="F29" i="19"/>
  <c r="D29" i="19"/>
  <c r="C29" i="19"/>
  <c r="B29" i="19"/>
  <c r="F28" i="19"/>
  <c r="D28" i="19"/>
  <c r="C28" i="19"/>
  <c r="E28" i="19" s="1"/>
  <c r="B28" i="19"/>
  <c r="H27" i="19"/>
  <c r="I27" i="19" s="1"/>
  <c r="F27" i="19"/>
  <c r="K27" i="19" s="1"/>
  <c r="D27" i="19"/>
  <c r="E27" i="19" s="1"/>
  <c r="C27" i="19"/>
  <c r="B27" i="19"/>
  <c r="K26" i="19"/>
  <c r="H26" i="19"/>
  <c r="I26" i="19" s="1"/>
  <c r="F26" i="19"/>
  <c r="D26" i="19"/>
  <c r="E26" i="19" s="1"/>
  <c r="C26" i="19"/>
  <c r="B26" i="19"/>
  <c r="F25" i="19"/>
  <c r="D25" i="19"/>
  <c r="C25" i="19"/>
  <c r="B25" i="19"/>
  <c r="F24" i="19"/>
  <c r="K24" i="19" s="1"/>
  <c r="E24" i="19"/>
  <c r="D24" i="19"/>
  <c r="C24" i="19"/>
  <c r="B24" i="19"/>
  <c r="F23" i="19"/>
  <c r="D23" i="19"/>
  <c r="E23" i="19" s="1"/>
  <c r="C23" i="19"/>
  <c r="B23" i="19"/>
  <c r="H23" i="19" s="1"/>
  <c r="K22" i="19"/>
  <c r="H22" i="19"/>
  <c r="I22" i="19" s="1"/>
  <c r="F22" i="19"/>
  <c r="D22" i="19"/>
  <c r="E22" i="19" s="1"/>
  <c r="C22" i="19"/>
  <c r="B22" i="19"/>
  <c r="F21" i="19"/>
  <c r="D21" i="19"/>
  <c r="C21" i="19"/>
  <c r="B21" i="19"/>
  <c r="K20" i="19"/>
  <c r="F20" i="19"/>
  <c r="D20" i="19"/>
  <c r="C20" i="19"/>
  <c r="E20" i="19" s="1"/>
  <c r="B20" i="19"/>
  <c r="F19" i="19"/>
  <c r="K19" i="19" s="1"/>
  <c r="D19" i="19"/>
  <c r="E19" i="19" s="1"/>
  <c r="C19" i="19"/>
  <c r="B19" i="19"/>
  <c r="K18" i="19"/>
  <c r="H18" i="19"/>
  <c r="I18" i="19" s="1"/>
  <c r="F18" i="19"/>
  <c r="D18" i="19"/>
  <c r="E18" i="19" s="1"/>
  <c r="C18" i="19"/>
  <c r="B18" i="19"/>
  <c r="H17" i="19"/>
  <c r="F17" i="19"/>
  <c r="D17" i="19"/>
  <c r="C17" i="19"/>
  <c r="B17" i="19"/>
  <c r="F16" i="19"/>
  <c r="K16" i="19" s="1"/>
  <c r="E16" i="19"/>
  <c r="D16" i="19"/>
  <c r="C16" i="19"/>
  <c r="B16" i="19"/>
  <c r="F15" i="19"/>
  <c r="D15" i="19"/>
  <c r="E15" i="19" s="1"/>
  <c r="C15" i="19"/>
  <c r="B15" i="19"/>
  <c r="K14" i="19"/>
  <c r="H14" i="19"/>
  <c r="I14" i="19" s="1"/>
  <c r="F14" i="19"/>
  <c r="D14" i="19"/>
  <c r="E14" i="19" s="1"/>
  <c r="C14" i="19"/>
  <c r="B14" i="19"/>
  <c r="K13" i="19"/>
  <c r="F13" i="19"/>
  <c r="D13" i="19"/>
  <c r="C13" i="19"/>
  <c r="B13" i="19"/>
  <c r="F12" i="19"/>
  <c r="D12" i="19"/>
  <c r="C12" i="19"/>
  <c r="E12" i="19" s="1"/>
  <c r="B12" i="19"/>
  <c r="H11" i="19"/>
  <c r="I11" i="19" s="1"/>
  <c r="F11" i="19"/>
  <c r="K11" i="19" s="1"/>
  <c r="D11" i="19"/>
  <c r="E11" i="19" s="1"/>
  <c r="C11" i="19"/>
  <c r="B11" i="19"/>
  <c r="K10" i="19"/>
  <c r="H10" i="19"/>
  <c r="I10" i="19" s="1"/>
  <c r="F10" i="19"/>
  <c r="D10" i="19"/>
  <c r="E10" i="19" s="1"/>
  <c r="C10" i="19"/>
  <c r="B10" i="19"/>
  <c r="F9" i="19"/>
  <c r="D9" i="19"/>
  <c r="C9" i="19"/>
  <c r="B9" i="19"/>
  <c r="F8" i="19"/>
  <c r="K8" i="19" s="1"/>
  <c r="E8" i="19"/>
  <c r="D8" i="19"/>
  <c r="C8" i="19"/>
  <c r="B8" i="19"/>
  <c r="F7" i="19"/>
  <c r="D7" i="19"/>
  <c r="E7" i="19" s="1"/>
  <c r="C7" i="19"/>
  <c r="B7" i="19"/>
  <c r="H7" i="19" s="1"/>
  <c r="K6" i="19"/>
  <c r="H6" i="19"/>
  <c r="I6" i="19" s="1"/>
  <c r="F6" i="19"/>
  <c r="D6" i="19"/>
  <c r="E6" i="19" s="1"/>
  <c r="C6" i="19"/>
  <c r="B6" i="19"/>
  <c r="K5" i="19"/>
  <c r="F5" i="19"/>
  <c r="D5" i="19"/>
  <c r="C5" i="19"/>
  <c r="B5" i="19"/>
  <c r="F4" i="19"/>
  <c r="D4" i="19"/>
  <c r="C4" i="19"/>
  <c r="E4" i="19" s="1"/>
  <c r="B4" i="19"/>
  <c r="H3" i="19"/>
  <c r="I3" i="19" s="1"/>
  <c r="F3" i="19"/>
  <c r="K3" i="19" s="1"/>
  <c r="D3" i="19"/>
  <c r="E3" i="19" s="1"/>
  <c r="C3" i="19"/>
  <c r="B3" i="19"/>
  <c r="K2" i="19"/>
  <c r="H2" i="19"/>
  <c r="I2" i="19" s="1"/>
  <c r="F2" i="19"/>
  <c r="D2" i="19"/>
  <c r="C2" i="19"/>
  <c r="B2" i="19"/>
  <c r="G52" i="2"/>
  <c r="H52" i="2"/>
  <c r="K52" i="2"/>
  <c r="K51" i="2"/>
  <c r="K50" i="2"/>
  <c r="K49" i="2"/>
  <c r="H9" i="20" l="1"/>
  <c r="I15" i="20"/>
  <c r="H21" i="20"/>
  <c r="I27" i="20"/>
  <c r="L27" i="20" s="1"/>
  <c r="H37" i="20"/>
  <c r="I42" i="20"/>
  <c r="L42" i="20" s="1"/>
  <c r="I11" i="20"/>
  <c r="H17" i="20"/>
  <c r="I31" i="20"/>
  <c r="H15" i="19"/>
  <c r="I21" i="19"/>
  <c r="L21" i="19" s="1"/>
  <c r="H31" i="19"/>
  <c r="I37" i="19"/>
  <c r="L37" i="19" s="1"/>
  <c r="H39" i="19"/>
  <c r="H47" i="19"/>
  <c r="I47" i="19" s="1"/>
  <c r="L47" i="19" s="1"/>
  <c r="L2" i="19"/>
  <c r="L4" i="20"/>
  <c r="L12" i="20"/>
  <c r="L20" i="20"/>
  <c r="K13" i="20"/>
  <c r="I13" i="20"/>
  <c r="L2" i="20"/>
  <c r="K5" i="20"/>
  <c r="I5" i="20"/>
  <c r="I7" i="20"/>
  <c r="L16" i="20"/>
  <c r="L18" i="20"/>
  <c r="K21" i="20"/>
  <c r="I21" i="20"/>
  <c r="I23" i="20"/>
  <c r="L38" i="20"/>
  <c r="L40" i="20"/>
  <c r="L44" i="20"/>
  <c r="L50" i="20"/>
  <c r="L52" i="20"/>
  <c r="L8" i="20"/>
  <c r="L24" i="20"/>
  <c r="L28" i="20"/>
  <c r="L31" i="20"/>
  <c r="I3" i="20"/>
  <c r="L14" i="20"/>
  <c r="L15" i="20"/>
  <c r="K17" i="20"/>
  <c r="I17" i="20"/>
  <c r="I19" i="20"/>
  <c r="L26" i="20"/>
  <c r="L30" i="20"/>
  <c r="L34" i="20"/>
  <c r="L36" i="20"/>
  <c r="I46" i="20"/>
  <c r="L10" i="20"/>
  <c r="L32" i="20"/>
  <c r="L6" i="20"/>
  <c r="K9" i="20"/>
  <c r="I9" i="20"/>
  <c r="L22" i="20"/>
  <c r="L48" i="20"/>
  <c r="L49" i="20"/>
  <c r="H39" i="20"/>
  <c r="I39" i="20" s="1"/>
  <c r="H43" i="20"/>
  <c r="I43" i="20" s="1"/>
  <c r="H47" i="20"/>
  <c r="I47" i="20" s="1"/>
  <c r="H35" i="20"/>
  <c r="I35" i="20" s="1"/>
  <c r="K3" i="20"/>
  <c r="K7" i="20"/>
  <c r="K11" i="20"/>
  <c r="K15" i="20"/>
  <c r="K19" i="20"/>
  <c r="K23" i="20"/>
  <c r="I25" i="20"/>
  <c r="K27" i="20"/>
  <c r="I29" i="20"/>
  <c r="K31" i="20"/>
  <c r="I33" i="20"/>
  <c r="K35" i="20"/>
  <c r="I37" i="20"/>
  <c r="K39" i="20"/>
  <c r="I41" i="20"/>
  <c r="K43" i="20"/>
  <c r="I45" i="20"/>
  <c r="K47" i="20"/>
  <c r="K49" i="20"/>
  <c r="L3" i="19"/>
  <c r="L6" i="19"/>
  <c r="H5" i="19"/>
  <c r="I5" i="19" s="1"/>
  <c r="K15" i="19"/>
  <c r="I15" i="19"/>
  <c r="L18" i="19"/>
  <c r="K31" i="19"/>
  <c r="I31" i="19"/>
  <c r="L34" i="19"/>
  <c r="E2" i="19"/>
  <c r="E9" i="19"/>
  <c r="L11" i="19"/>
  <c r="L22" i="19"/>
  <c r="L27" i="19"/>
  <c r="L38" i="19"/>
  <c r="L43" i="19"/>
  <c r="H4" i="19"/>
  <c r="I4" i="19" s="1"/>
  <c r="L10" i="19"/>
  <c r="K23" i="19"/>
  <c r="I23" i="19"/>
  <c r="L26" i="19"/>
  <c r="K39" i="19"/>
  <c r="I39" i="19"/>
  <c r="L42" i="19"/>
  <c r="K4" i="19"/>
  <c r="K7" i="19"/>
  <c r="I7" i="19"/>
  <c r="K12" i="19"/>
  <c r="I13" i="19"/>
  <c r="L14" i="19"/>
  <c r="L19" i="19"/>
  <c r="I20" i="19"/>
  <c r="K21" i="19"/>
  <c r="K28" i="19"/>
  <c r="I29" i="19"/>
  <c r="L30" i="19"/>
  <c r="H35" i="19"/>
  <c r="I35" i="19" s="1"/>
  <c r="K37" i="19"/>
  <c r="K44" i="19"/>
  <c r="I45" i="19"/>
  <c r="I50" i="19"/>
  <c r="K50" i="19"/>
  <c r="H12" i="19"/>
  <c r="I12" i="19" s="1"/>
  <c r="E17" i="19"/>
  <c r="H20" i="19"/>
  <c r="E25" i="19"/>
  <c r="H28" i="19"/>
  <c r="I28" i="19" s="1"/>
  <c r="E33" i="19"/>
  <c r="H36" i="19"/>
  <c r="I36" i="19" s="1"/>
  <c r="E41" i="19"/>
  <c r="H44" i="19"/>
  <c r="I44" i="19" s="1"/>
  <c r="I9" i="19"/>
  <c r="K9" i="19"/>
  <c r="I17" i="19"/>
  <c r="K17" i="19"/>
  <c r="I25" i="19"/>
  <c r="K25" i="19"/>
  <c r="I33" i="19"/>
  <c r="K33" i="19"/>
  <c r="I41" i="19"/>
  <c r="K41" i="19"/>
  <c r="I49" i="19"/>
  <c r="E5" i="19"/>
  <c r="H8" i="19"/>
  <c r="I8" i="19" s="1"/>
  <c r="E13" i="19"/>
  <c r="H16" i="19"/>
  <c r="I16" i="19" s="1"/>
  <c r="E21" i="19"/>
  <c r="H24" i="19"/>
  <c r="I24" i="19" s="1"/>
  <c r="E29" i="19"/>
  <c r="H32" i="19"/>
  <c r="I32" i="19" s="1"/>
  <c r="E37" i="19"/>
  <c r="H40" i="19"/>
  <c r="I40" i="19" s="1"/>
  <c r="E45" i="19"/>
  <c r="E46" i="19"/>
  <c r="H48" i="19"/>
  <c r="I48" i="19" s="1"/>
  <c r="F52" i="2"/>
  <c r="F51" i="2"/>
  <c r="I51" i="2" s="1"/>
  <c r="F50" i="2"/>
  <c r="I50" i="2" s="1"/>
  <c r="F49" i="2"/>
  <c r="I49" i="2" s="1"/>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D52" i="2"/>
  <c r="C52" i="2"/>
  <c r="B52" i="2"/>
  <c r="D51" i="2"/>
  <c r="E51" i="2" s="1"/>
  <c r="C51" i="2"/>
  <c r="B51" i="2"/>
  <c r="D50" i="2"/>
  <c r="C50" i="2"/>
  <c r="B50" i="2"/>
  <c r="D49" i="2"/>
  <c r="C49" i="2"/>
  <c r="B49" i="2"/>
  <c r="D48" i="2"/>
  <c r="C48" i="2"/>
  <c r="B48" i="2"/>
  <c r="D47" i="2"/>
  <c r="C47" i="2"/>
  <c r="B47" i="2"/>
  <c r="D46" i="2"/>
  <c r="C46" i="2"/>
  <c r="B46" i="2"/>
  <c r="D45" i="2"/>
  <c r="C45" i="2"/>
  <c r="B45" i="2"/>
  <c r="D44" i="2"/>
  <c r="C44" i="2"/>
  <c r="B44" i="2"/>
  <c r="D43" i="2"/>
  <c r="C43" i="2"/>
  <c r="B43" i="2"/>
  <c r="D42" i="2"/>
  <c r="C42" i="2"/>
  <c r="B42" i="2"/>
  <c r="D41" i="2"/>
  <c r="C41" i="2"/>
  <c r="B41" i="2"/>
  <c r="D40" i="2"/>
  <c r="C40" i="2"/>
  <c r="B40" i="2"/>
  <c r="D39" i="2"/>
  <c r="C39" i="2"/>
  <c r="B39" i="2"/>
  <c r="D38" i="2"/>
  <c r="C38" i="2"/>
  <c r="B38" i="2"/>
  <c r="D37" i="2"/>
  <c r="C37" i="2"/>
  <c r="B37" i="2"/>
  <c r="D36" i="2"/>
  <c r="C36" i="2"/>
  <c r="B36" i="2"/>
  <c r="D35" i="2"/>
  <c r="C35" i="2"/>
  <c r="B35" i="2"/>
  <c r="D34" i="2"/>
  <c r="C34" i="2"/>
  <c r="B34" i="2"/>
  <c r="D33" i="2"/>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D21" i="2"/>
  <c r="C21" i="2"/>
  <c r="B21" i="2"/>
  <c r="D20" i="2"/>
  <c r="C20" i="2"/>
  <c r="B20" i="2"/>
  <c r="D19" i="2"/>
  <c r="C19" i="2"/>
  <c r="B19" i="2"/>
  <c r="D18" i="2"/>
  <c r="C18" i="2"/>
  <c r="B18" i="2"/>
  <c r="D17" i="2"/>
  <c r="C17" i="2"/>
  <c r="B17" i="2"/>
  <c r="D16" i="2"/>
  <c r="C16" i="2"/>
  <c r="B16" i="2"/>
  <c r="D15" i="2"/>
  <c r="C15" i="2"/>
  <c r="B15" i="2"/>
  <c r="D14" i="2"/>
  <c r="C14" i="2"/>
  <c r="B14" i="2"/>
  <c r="D13" i="2"/>
  <c r="C13" i="2"/>
  <c r="B13" i="2"/>
  <c r="D12" i="2"/>
  <c r="C12" i="2"/>
  <c r="B12" i="2"/>
  <c r="D11" i="2"/>
  <c r="C11" i="2"/>
  <c r="B11" i="2"/>
  <c r="D10" i="2"/>
  <c r="C10" i="2"/>
  <c r="B10" i="2"/>
  <c r="D9" i="2"/>
  <c r="C9" i="2"/>
  <c r="B9" i="2"/>
  <c r="D8" i="2"/>
  <c r="C8" i="2"/>
  <c r="B8" i="2"/>
  <c r="D7" i="2"/>
  <c r="C7" i="2"/>
  <c r="B7" i="2"/>
  <c r="D6" i="2"/>
  <c r="C6" i="2"/>
  <c r="B6" i="2"/>
  <c r="D5" i="2"/>
  <c r="C5" i="2"/>
  <c r="B5" i="2"/>
  <c r="D4" i="2"/>
  <c r="C4" i="2"/>
  <c r="B4" i="2"/>
  <c r="D3" i="2"/>
  <c r="C3" i="2"/>
  <c r="B3" i="2"/>
  <c r="D2" i="2"/>
  <c r="C2" i="2"/>
  <c r="B2" i="2"/>
  <c r="L11" i="20" l="1"/>
  <c r="L39" i="20"/>
  <c r="L43" i="20"/>
  <c r="L35" i="20"/>
  <c r="L47" i="20"/>
  <c r="L46" i="20"/>
  <c r="L3" i="20"/>
  <c r="L23" i="20"/>
  <c r="L5" i="20"/>
  <c r="L13" i="20"/>
  <c r="L41" i="20"/>
  <c r="L33" i="20"/>
  <c r="L25" i="20"/>
  <c r="L21" i="20"/>
  <c r="L19" i="20"/>
  <c r="L45" i="20"/>
  <c r="L37" i="20"/>
  <c r="L29" i="20"/>
  <c r="L9" i="20"/>
  <c r="L17" i="20"/>
  <c r="L7" i="20"/>
  <c r="L44" i="19"/>
  <c r="L28" i="19"/>
  <c r="L12" i="19"/>
  <c r="L36" i="19"/>
  <c r="L48" i="19"/>
  <c r="L7" i="19"/>
  <c r="L32" i="19"/>
  <c r="L16" i="19"/>
  <c r="L49" i="19"/>
  <c r="L33" i="19"/>
  <c r="L17" i="19"/>
  <c r="L20" i="19"/>
  <c r="L4" i="19"/>
  <c r="L31" i="19"/>
  <c r="L15" i="19"/>
  <c r="L50" i="19"/>
  <c r="L29" i="19"/>
  <c r="L13" i="19"/>
  <c r="L5" i="19"/>
  <c r="L39" i="19"/>
  <c r="L23" i="19"/>
  <c r="L40" i="19"/>
  <c r="L24" i="19"/>
  <c r="L8" i="19"/>
  <c r="L41" i="19"/>
  <c r="L25" i="19"/>
  <c r="L9" i="19"/>
  <c r="L45" i="19"/>
  <c r="L35" i="19"/>
  <c r="L51" i="2"/>
  <c r="L50" i="2"/>
  <c r="L49" i="2"/>
  <c r="E50" i="2"/>
  <c r="I52" i="2" l="1"/>
  <c r="E52" i="2"/>
  <c r="L52" i="2" l="1"/>
  <c r="K48" i="2"/>
  <c r="K47" i="2"/>
  <c r="K46" i="2"/>
  <c r="K45" i="2"/>
  <c r="K44" i="2"/>
  <c r="K42" i="2"/>
  <c r="K41" i="2"/>
  <c r="K40" i="2"/>
  <c r="K38" i="2"/>
  <c r="K37" i="2"/>
  <c r="K36" i="2"/>
  <c r="K34" i="2"/>
  <c r="K33" i="2"/>
  <c r="K32" i="2"/>
  <c r="K30" i="2"/>
  <c r="K29" i="2"/>
  <c r="K28" i="2"/>
  <c r="K26" i="2"/>
  <c r="K25" i="2"/>
  <c r="K24" i="2"/>
  <c r="K23" i="2"/>
  <c r="K22" i="2"/>
  <c r="K21" i="2"/>
  <c r="K20" i="2"/>
  <c r="K18" i="2"/>
  <c r="K17" i="2"/>
  <c r="K16" i="2"/>
  <c r="K15" i="2"/>
  <c r="K14" i="2"/>
  <c r="K13" i="2"/>
  <c r="K12" i="2"/>
  <c r="K10" i="2"/>
  <c r="K9" i="2"/>
  <c r="K8" i="2"/>
  <c r="K6" i="2"/>
  <c r="K5" i="2"/>
  <c r="K4" i="2"/>
  <c r="K2" i="2"/>
  <c r="K43" i="2"/>
  <c r="K39" i="2"/>
  <c r="K35" i="2"/>
  <c r="K31" i="2"/>
  <c r="K27" i="2"/>
  <c r="K19" i="2"/>
  <c r="K11" i="2"/>
  <c r="K7" i="2"/>
  <c r="K3" i="2"/>
  <c r="G48" i="2"/>
  <c r="H48" i="2" s="1"/>
  <c r="G47" i="2"/>
  <c r="G46" i="2"/>
  <c r="G45" i="2"/>
  <c r="G44" i="2"/>
  <c r="G43" i="2"/>
  <c r="G42" i="2"/>
  <c r="H42" i="2" s="1"/>
  <c r="G41" i="2"/>
  <c r="G40" i="2"/>
  <c r="H40" i="2" s="1"/>
  <c r="G39" i="2"/>
  <c r="G38" i="2"/>
  <c r="G37" i="2"/>
  <c r="G36" i="2"/>
  <c r="G35" i="2"/>
  <c r="G34" i="2"/>
  <c r="H34" i="2" s="1"/>
  <c r="G33" i="2"/>
  <c r="G32" i="2"/>
  <c r="H32" i="2" s="1"/>
  <c r="G31" i="2"/>
  <c r="G30" i="2"/>
  <c r="G29" i="2"/>
  <c r="H29" i="2" s="1"/>
  <c r="G28" i="2"/>
  <c r="G27" i="2"/>
  <c r="G26" i="2"/>
  <c r="H26" i="2" s="1"/>
  <c r="G25" i="2"/>
  <c r="G24" i="2"/>
  <c r="H24" i="2" s="1"/>
  <c r="G23" i="2"/>
  <c r="G22" i="2"/>
  <c r="G21" i="2"/>
  <c r="H21" i="2" s="1"/>
  <c r="G20" i="2"/>
  <c r="G19" i="2"/>
  <c r="G18" i="2"/>
  <c r="H18" i="2" s="1"/>
  <c r="G17" i="2"/>
  <c r="G16" i="2"/>
  <c r="H16" i="2" s="1"/>
  <c r="G15" i="2"/>
  <c r="G14" i="2"/>
  <c r="G13" i="2"/>
  <c r="H13" i="2" s="1"/>
  <c r="G12" i="2"/>
  <c r="G11" i="2"/>
  <c r="G10" i="2"/>
  <c r="H10" i="2" s="1"/>
  <c r="G9" i="2"/>
  <c r="G8" i="2"/>
  <c r="H8" i="2" s="1"/>
  <c r="G7" i="2"/>
  <c r="G6" i="2"/>
  <c r="G5" i="2"/>
  <c r="H5" i="2" s="1"/>
  <c r="G4" i="2"/>
  <c r="G3" i="2"/>
  <c r="G2" i="2"/>
  <c r="H2" i="2" s="1"/>
  <c r="H11" i="2" l="1"/>
  <c r="H27" i="2"/>
  <c r="H43" i="2"/>
  <c r="H12" i="2"/>
  <c r="I12" i="2" s="1"/>
  <c r="H28" i="2"/>
  <c r="H44" i="2"/>
  <c r="I44" i="2" s="1"/>
  <c r="H45" i="2"/>
  <c r="I45" i="2" s="1"/>
  <c r="H6" i="2"/>
  <c r="H14" i="2"/>
  <c r="H22" i="2"/>
  <c r="I22" i="2" s="1"/>
  <c r="H30" i="2"/>
  <c r="I30" i="2" s="1"/>
  <c r="H38" i="2"/>
  <c r="I38" i="2" s="1"/>
  <c r="H46" i="2"/>
  <c r="I46" i="2" s="1"/>
  <c r="H3" i="2"/>
  <c r="H19" i="2"/>
  <c r="I19" i="2" s="1"/>
  <c r="H35" i="2"/>
  <c r="H4" i="2"/>
  <c r="H20" i="2"/>
  <c r="H36" i="2"/>
  <c r="H37" i="2"/>
  <c r="I37" i="2" s="1"/>
  <c r="H7" i="2"/>
  <c r="H15" i="2"/>
  <c r="H23" i="2"/>
  <c r="H31" i="2"/>
  <c r="H39" i="2"/>
  <c r="H47" i="2"/>
  <c r="I47" i="2" s="1"/>
  <c r="H9" i="2"/>
  <c r="I9" i="2" s="1"/>
  <c r="H17" i="2"/>
  <c r="H25" i="2"/>
  <c r="I25" i="2" s="1"/>
  <c r="H33" i="2"/>
  <c r="H41" i="2"/>
  <c r="I41" i="2" s="1"/>
  <c r="E9" i="2"/>
  <c r="I8" i="2"/>
  <c r="I16" i="2"/>
  <c r="I24" i="2"/>
  <c r="I28" i="2"/>
  <c r="E3" i="2"/>
  <c r="E5" i="2"/>
  <c r="E17" i="2"/>
  <c r="E19" i="2"/>
  <c r="E21" i="2"/>
  <c r="E23" i="2"/>
  <c r="E25" i="2"/>
  <c r="E27" i="2"/>
  <c r="E29" i="2"/>
  <c r="E31" i="2"/>
  <c r="E33" i="2"/>
  <c r="E35" i="2"/>
  <c r="E37" i="2"/>
  <c r="E39" i="2"/>
  <c r="E41" i="2"/>
  <c r="E45" i="2"/>
  <c r="E47" i="2"/>
  <c r="E49" i="2"/>
  <c r="E10" i="2"/>
  <c r="E12" i="2"/>
  <c r="E14" i="2"/>
  <c r="E7" i="2"/>
  <c r="E11" i="2"/>
  <c r="E13" i="2"/>
  <c r="E15" i="2"/>
  <c r="E43" i="2"/>
  <c r="E2" i="2"/>
  <c r="E4" i="2"/>
  <c r="E6" i="2"/>
  <c r="E8" i="2"/>
  <c r="E16" i="2"/>
  <c r="E18" i="2"/>
  <c r="E20" i="2"/>
  <c r="E22" i="2"/>
  <c r="E24" i="2"/>
  <c r="E26" i="2"/>
  <c r="E28" i="2"/>
  <c r="E30" i="2"/>
  <c r="E32" i="2"/>
  <c r="E34" i="2"/>
  <c r="E36" i="2"/>
  <c r="E38" i="2"/>
  <c r="E40" i="2"/>
  <c r="E42" i="2"/>
  <c r="E44" i="2"/>
  <c r="E46" i="2"/>
  <c r="E48" i="2"/>
  <c r="I5" i="2"/>
  <c r="I7" i="2"/>
  <c r="I11" i="2"/>
  <c r="I13" i="2"/>
  <c r="I21" i="2"/>
  <c r="I29" i="2"/>
  <c r="I43" i="2"/>
  <c r="I2" i="2"/>
  <c r="I10" i="2"/>
  <c r="I14" i="2"/>
  <c r="I18" i="2"/>
  <c r="I26" i="2"/>
  <c r="I32" i="2"/>
  <c r="I34" i="2"/>
  <c r="I36" i="2"/>
  <c r="I40" i="2"/>
  <c r="I42" i="2"/>
  <c r="I48" i="2"/>
  <c r="I27" i="2" l="1"/>
  <c r="I20" i="2"/>
  <c r="L20" i="2" s="1"/>
  <c r="I39" i="2"/>
  <c r="L39" i="2" s="1"/>
  <c r="I4" i="2"/>
  <c r="I3" i="2"/>
  <c r="L3" i="2" s="1"/>
  <c r="I23" i="2"/>
  <c r="I6" i="2"/>
  <c r="L6" i="2" s="1"/>
  <c r="I17" i="2"/>
  <c r="L17" i="2" s="1"/>
  <c r="I31" i="2"/>
  <c r="I15" i="2"/>
  <c r="L15" i="2" s="1"/>
  <c r="I35" i="2"/>
  <c r="I33" i="2"/>
  <c r="L33" i="2" s="1"/>
  <c r="L46" i="2"/>
  <c r="L42" i="2"/>
  <c r="L38" i="2"/>
  <c r="L36" i="2"/>
  <c r="L34" i="2"/>
  <c r="L32" i="2"/>
  <c r="L26" i="2"/>
  <c r="L24" i="2"/>
  <c r="L18" i="2"/>
  <c r="L16" i="2"/>
  <c r="L14" i="2"/>
  <c r="L12" i="2"/>
  <c r="L10" i="2"/>
  <c r="L8" i="2"/>
  <c r="L2" i="2"/>
  <c r="L47" i="2"/>
  <c r="L45" i="2"/>
  <c r="L43" i="2"/>
  <c r="L41" i="2"/>
  <c r="L37" i="2"/>
  <c r="L31" i="2"/>
  <c r="L29" i="2"/>
  <c r="L27" i="2"/>
  <c r="L25" i="2"/>
  <c r="L23" i="2"/>
  <c r="L21" i="2"/>
  <c r="L19" i="2"/>
  <c r="L13" i="2"/>
  <c r="L11" i="2"/>
  <c r="L9" i="2"/>
  <c r="L7" i="2"/>
  <c r="L48" i="2"/>
  <c r="L44" i="2"/>
  <c r="L40" i="2"/>
  <c r="L30" i="2"/>
  <c r="L28" i="2"/>
  <c r="L22" i="2"/>
  <c r="L5" i="2"/>
  <c r="L4" i="2" l="1"/>
  <c r="L35" i="2"/>
</calcChain>
</file>

<file path=xl/comments1.xml><?xml version="1.0" encoding="utf-8"?>
<comments xmlns="http://schemas.openxmlformats.org/spreadsheetml/2006/main">
  <authors>
    <author>TWB</author>
    <author>Tom</author>
  </authors>
  <commentList>
    <comment ref="G1" authorId="0" shapeId="0">
      <text>
        <r>
          <rPr>
            <b/>
            <sz val="9"/>
            <color indexed="81"/>
            <rFont val="Tahoma"/>
            <family val="2"/>
          </rPr>
          <t>TWB:</t>
        </r>
        <r>
          <rPr>
            <sz val="9"/>
            <color indexed="81"/>
            <rFont val="Tahoma"/>
            <family val="2"/>
          </rPr>
          <t xml:space="preserve">
Wen Huang, USDA-ERS, 27 Feb 2012: 
"from 1994 onward the total N applied to corn is calculated as [Planted corn acres for all purposes (NASS Agricultural Statistics annual report, table I-37) -  acres harvested for silage (NASS Agricultural Statistics annual report), table I-39] * percent of acres received nitrogen (NASS Chemical Usage report) * application rate (NASS Chemical Usage report).  
The usage estimates before 1994 are computed based on planted corn acres for all purposes. "
Wen Huang, 25 May 2012:
"Hi Tom: There is no rational for the change [in 1994]. Since I became responsible for the data , I have made a change to exclude corn silage harvested acres from planted acres for all purpose.  ( I should spend time to recalculate all the estimates shown in the table, instead of just making a note at the bottom of table ). Yes, less nitrogen was applied for the corn silage.  Again, the procedure I used is based on: I used NASS’s application estimates because they were based on large survey samples.  I used total planted corn acreage for grain only.  This was done by subtracting  harvested corn silage acres from corn planted acres for all purposes reported in USAD’ Ag Statistics.
Best regards
Wen
</t>
        </r>
      </text>
    </comment>
    <comment ref="H1" authorId="0" shapeId="0">
      <text>
        <r>
          <rPr>
            <b/>
            <sz val="9"/>
            <color indexed="81"/>
            <rFont val="Tahoma"/>
            <family val="2"/>
          </rPr>
          <t>TWB:</t>
        </r>
        <r>
          <rPr>
            <sz val="9"/>
            <color indexed="81"/>
            <rFont val="Tahoma"/>
            <family val="2"/>
          </rPr>
          <t xml:space="preserve">
Calculated by dividing the total over the acreage that Wen Huang used to calculate the total. This rate is per planted acre, including both fertilized acres and those that received no fertilizer.
Since there was no methodology change in the survey, silage corn is as likely to be included before 1994 as from 1994. The most likely assumption is that silage is represented to the extent of its average proportion of the total corn area.
The rates calculated in this manner are nearly identical to the reported rate per fertilized acre multiplied by the percentage of fertilized acres (verified 16 May 2015).
</t>
        </r>
      </text>
    </comment>
    <comment ref="H49"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0"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1"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2" authorId="1" shapeId="0">
      <text>
        <r>
          <rPr>
            <b/>
            <sz val="9"/>
            <color indexed="81"/>
            <rFont val="Tahoma"/>
            <family val="2"/>
          </rPr>
          <t>Tom:</t>
        </r>
        <r>
          <rPr>
            <sz val="9"/>
            <color indexed="81"/>
            <rFont val="Tahoma"/>
            <family val="2"/>
          </rPr>
          <t xml:space="preserve">
From NASS, 15 May 2015
http://www.nass.usda.gov/Newsroom/2015/05_14_2015.asp
Confirmed that the numbres above for previous years match those reported as rates per fertilized acre multiplied by % of corn acres fertilized.</t>
        </r>
      </text>
    </comment>
  </commentList>
</comments>
</file>

<file path=xl/comments2.xml><?xml version="1.0" encoding="utf-8"?>
<comments xmlns="http://schemas.openxmlformats.org/spreadsheetml/2006/main">
  <authors>
    <author>TWB</author>
    <author>Tom</author>
  </authors>
  <commentList>
    <comment ref="G1" authorId="0" shapeId="0">
      <text>
        <r>
          <rPr>
            <b/>
            <sz val="9"/>
            <color indexed="81"/>
            <rFont val="Tahoma"/>
            <family val="2"/>
          </rPr>
          <t>TWB:</t>
        </r>
        <r>
          <rPr>
            <sz val="9"/>
            <color indexed="81"/>
            <rFont val="Tahoma"/>
            <family val="2"/>
          </rPr>
          <t xml:space="preserve">
Wen Huang, USDA-ERS, 27 Feb 2012: 
"from 1994 onward the total N applied to corn is calculated as [Planted corn acres for all purposes (NASS Agricultural Statistics annual report, table I-37) -  acres harvested for silage (NASS Agricultural Statistics annual report), table I-39] * percent of acres received nitrogen (NASS Chemical Usage report) * application rate (NASS Chemical Usage report).  
The usage estimates before 1994 are computed based on planted corn acres for all purposes. "
Wen Huang, 25 May 2012:
"Hi Tom: There is no rational for the change [in 1994]. Since I became responsible for the data , I have made a change to exclude corn silage harvested acres from planted acres for all purpose.  ( I should spend time to recalculate all the estimates shown in the table, instead of just making a note at the bottom of table ). Yes, less nitrogen was applied for the corn silage.  Again, the procedure I used is based on: I used NASS’s application estimates because they were based on large survey samples.  I used total planted corn acreage for grain only.  This was done by subtracting  harvested corn silage acres from corn planted acres for all purposes reported in USAD’ Ag Statistics.
Best regards
Wen
</t>
        </r>
      </text>
    </comment>
    <comment ref="H1" authorId="0" shapeId="0">
      <text>
        <r>
          <rPr>
            <b/>
            <sz val="9"/>
            <color indexed="81"/>
            <rFont val="Tahoma"/>
            <family val="2"/>
          </rPr>
          <t>TWB:</t>
        </r>
        <r>
          <rPr>
            <sz val="9"/>
            <color indexed="81"/>
            <rFont val="Tahoma"/>
            <family val="2"/>
          </rPr>
          <t xml:space="preserve">
Calculated by dividing the total over the acreage that Wen Huang used to calculate the total. This rate is per planted acre, including both fertilized acres and those that received no fertilizer.
Since there was no methodology change in the survey, silage corn is as likely to be included before 1994 as from 1994. The most likely assumption is that silage is represented to the extent of its average proportion of the total corn area.
The rates calculated in this manner are nearly identical to the reported rate per fertilized acre multiplied by the percentage of fertilized acres (verified 16 May 2015).
</t>
        </r>
      </text>
    </comment>
    <comment ref="H49"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0"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1"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2" authorId="1" shapeId="0">
      <text>
        <r>
          <rPr>
            <b/>
            <sz val="9"/>
            <color indexed="81"/>
            <rFont val="Tahoma"/>
            <family val="2"/>
          </rPr>
          <t>Tom:</t>
        </r>
        <r>
          <rPr>
            <sz val="9"/>
            <color indexed="81"/>
            <rFont val="Tahoma"/>
            <family val="2"/>
          </rPr>
          <t xml:space="preserve">
From NASS, 15 May 2015
http://www.nass.usda.gov/Newsroom/2015/05_14_2015.asp
Confirmed that the numbres above for previous years match those reported as rates per fertilized acre multiplied by % of corn acres fertilized.</t>
        </r>
      </text>
    </comment>
  </commentList>
</comments>
</file>

<file path=xl/comments3.xml><?xml version="1.0" encoding="utf-8"?>
<comments xmlns="http://schemas.openxmlformats.org/spreadsheetml/2006/main">
  <authors>
    <author>TWB</author>
    <author>Tom</author>
  </authors>
  <commentList>
    <comment ref="G1" authorId="0" shapeId="0">
      <text>
        <r>
          <rPr>
            <b/>
            <sz val="9"/>
            <color indexed="81"/>
            <rFont val="Tahoma"/>
            <family val="2"/>
          </rPr>
          <t>TWB:</t>
        </r>
        <r>
          <rPr>
            <sz val="9"/>
            <color indexed="81"/>
            <rFont val="Tahoma"/>
            <family val="2"/>
          </rPr>
          <t xml:space="preserve">
Wen Huang, USDA-ERS, 27 Feb 2012: 
"from 1994 onward the total N applied to corn is calculated as [Planted corn acres for all purposes (NASS Agricultural Statistics annual report, table I-37) -  acres harvested for silage (NASS Agricultural Statistics annual report), table I-39] * percent of acres received nitrogen (NASS Chemical Usage report) * application rate (NASS Chemical Usage report).  
The usage estimates before 1994 are computed based on planted corn acres for all purposes. "
Wen Huang, 25 May 2012:
"Hi Tom: There is no rational for the change [in 1994]. Since I became responsible for the data , I have made a change to exclude corn silage harvested acres from planted acres for all purpose.  ( I should spend time to recalculate all the estimates shown in the table, instead of just making a note at the bottom of table ). Yes, less nitrogen was applied for the corn silage.  Again, the procedure I used is based on: I used NASS’s application estimates because they were based on large survey samples.  I used total planted corn acreage for grain only.  This was done by subtracting  harvested corn silage acres from corn planted acres for all purposes reported in USAD’ Ag Statistics.
Best regards
Wen
</t>
        </r>
      </text>
    </comment>
    <comment ref="H1" authorId="0" shapeId="0">
      <text>
        <r>
          <rPr>
            <b/>
            <sz val="9"/>
            <color indexed="81"/>
            <rFont val="Tahoma"/>
            <family val="2"/>
          </rPr>
          <t>TWB:</t>
        </r>
        <r>
          <rPr>
            <sz val="9"/>
            <color indexed="81"/>
            <rFont val="Tahoma"/>
            <family val="2"/>
          </rPr>
          <t xml:space="preserve">
Calculated by dividing the total over the acreage that Wen Huang used to calculate the total. This rate is per planted acre, including both fertilized acres and those that received no fertilizer.
Since there was no methodology change in the survey, silage corn is as likely to be included before 1994 as from 1994. The most likely assumption is that silage is represented to the extent of its average proportion of the total corn area.
The rates calculated in this manner are nearly identical to the reported rate per fertilized acre multiplied by the percentage of fertilized acres (verified 16 May 2015).
</t>
        </r>
      </text>
    </comment>
    <comment ref="H49"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0"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1" authorId="1" shapeId="0">
      <text>
        <r>
          <rPr>
            <b/>
            <sz val="9"/>
            <color indexed="81"/>
            <rFont val="Tahoma"/>
            <family val="2"/>
          </rPr>
          <t>Tom:</t>
        </r>
        <r>
          <rPr>
            <sz val="9"/>
            <color indexed="81"/>
            <rFont val="Tahoma"/>
            <family val="2"/>
          </rPr>
          <t xml:space="preserve">
Estimated by interpolation between 2010 and 2014 since data are not available for N application rate for 2011 through 2013.</t>
        </r>
      </text>
    </comment>
    <comment ref="H52" authorId="1" shapeId="0">
      <text>
        <r>
          <rPr>
            <b/>
            <sz val="9"/>
            <color indexed="81"/>
            <rFont val="Tahoma"/>
            <family val="2"/>
          </rPr>
          <t>Tom:</t>
        </r>
        <r>
          <rPr>
            <sz val="9"/>
            <color indexed="81"/>
            <rFont val="Tahoma"/>
            <family val="2"/>
          </rPr>
          <t xml:space="preserve">
From NASS, 15 May 2015
http://www.nass.usda.gov/Newsroom/2015/05_14_2015.asp
Confirmed that the numbres above for previous years match those reported as rates per fertilized acre multiplied by % of corn acres fertilized.</t>
        </r>
      </text>
    </comment>
  </commentList>
</comments>
</file>

<file path=xl/comments4.xml><?xml version="1.0" encoding="utf-8"?>
<comments xmlns="http://schemas.openxmlformats.org/spreadsheetml/2006/main">
  <authors>
    <author>TWB</author>
  </authors>
  <commentList>
    <comment ref="G1" authorId="0" shapeId="0">
      <text>
        <r>
          <rPr>
            <b/>
            <sz val="9"/>
            <color indexed="81"/>
            <rFont val="Tahoma"/>
            <family val="2"/>
          </rPr>
          <t>TWB:</t>
        </r>
        <r>
          <rPr>
            <sz val="9"/>
            <color indexed="81"/>
            <rFont val="Tahoma"/>
            <family val="2"/>
          </rPr>
          <t xml:space="preserve">
Wen Huang, USDA-ERS, 27 Feb 2012: 
"from 1994 onward the total N applied to corn is calculated as [Planted corn acres for all purposes (NASS Agricultural Statistics annual report, table I-37) -  acres harvested for silage (NASS Agricultural Statistics annual report), table I-39] * percent of acres received nitrogen (NASS Chemical Usage report) * application rate (NASS Chemical Usage report).  
The usage estimates before 1994 are computed based on planted corn acres for all purposes. "
Wen Huang, 25 May 2012:
"Hi Tom: There is no rational for the change [in 1994]. Since I became responsible for the data , I have made a change to exclude corn silage harvested acres from planted acres for all purpose.  ( I should spend time to recalculate all the estimates shown in the table, instead of just making a note at the bottom of table ). Yes, less nitrogen was applied for the corn silage.  Again, the procedure I used is based on: I used NASS’s application estimates because they were based on large survey samples.  I used total planted corn acreage for grain only.  This was done by subtracting  harvested corn silage acres from corn planted acres for all purposes reported in USAD’ Ag Statistics.
Best regards
Wen
</t>
        </r>
      </text>
    </comment>
    <comment ref="H1" authorId="0" shapeId="0">
      <text>
        <r>
          <rPr>
            <b/>
            <sz val="9"/>
            <color indexed="81"/>
            <rFont val="Tahoma"/>
            <family val="2"/>
          </rPr>
          <t>TWB:</t>
        </r>
        <r>
          <rPr>
            <sz val="9"/>
            <color indexed="81"/>
            <rFont val="Tahoma"/>
            <family val="2"/>
          </rPr>
          <t xml:space="preserve">
Calculated by dividing the total over the acreage that Wen Huang used to calculate the total. This rate is per planted acre, including both fertilized acres and those that received no fertilizer.
Since there was no methodology change in the survey, silage corn is as likely to be included before 1994 as from 1994. The most likely assumption is that silage is represented to the extent of its average proportion of the total corn area.
The rates calculated in this manner are nearly identical to the reported rate per fertilized acre multiplied by the percentage of fertilized acres (verified 16 May 2015).
</t>
        </r>
      </text>
    </comment>
  </commentList>
</comments>
</file>

<file path=xl/sharedStrings.xml><?xml version="1.0" encoding="utf-8"?>
<sst xmlns="http://schemas.openxmlformats.org/spreadsheetml/2006/main" count="9397" uniqueCount="131">
  <si>
    <t>Year</t>
  </si>
  <si>
    <t>NASS reported Corn grain yield, bu/A</t>
  </si>
  <si>
    <t>PFP, bu corn per lb N</t>
  </si>
  <si>
    <t>Table 2.  Estimated U.S. plant nutrient use by selected crops 1/</t>
  </si>
  <si>
    <t>Nitrogen</t>
  </si>
  <si>
    <t>Phosphate</t>
  </si>
  <si>
    <t xml:space="preserve"> Potash</t>
  </si>
  <si>
    <t>Year ending June 30</t>
  </si>
  <si>
    <t xml:space="preserve">   Corn</t>
  </si>
  <si>
    <t>Cotton</t>
  </si>
  <si>
    <t>Soybeans</t>
  </si>
  <si>
    <t xml:space="preserve">  Wheat</t>
  </si>
  <si>
    <t xml:space="preserve">  Other </t>
  </si>
  <si>
    <t xml:space="preserve">  Corn</t>
  </si>
  <si>
    <t xml:space="preserve">  1,000 nutrient tons</t>
  </si>
  <si>
    <t>:</t>
  </si>
  <si>
    <t xml:space="preserve">1/ Source: USDA/NASS and AAPFCO/TFI.  Estimates of plant nutrient use for other crops are determined by subtracting the plant use of the four selected crops from total use  </t>
  </si>
  <si>
    <t>of each plant nutrient.</t>
  </si>
  <si>
    <t>corn yield, t/ha</t>
  </si>
  <si>
    <t>PFP, kg/kg</t>
  </si>
  <si>
    <t>Period</t>
  </si>
  <si>
    <t>Geo Level</t>
  </si>
  <si>
    <t>State</t>
  </si>
  <si>
    <t>SURVEY</t>
  </si>
  <si>
    <t>YEAR</t>
  </si>
  <si>
    <t>NATIONAL</t>
  </si>
  <si>
    <t>US TOTAL</t>
  </si>
  <si>
    <t>% of corn acres in silage</t>
  </si>
  <si>
    <t>Plant nutrient use for corn grains only (excludes corn for silage) for years 1994 to 2010.</t>
  </si>
  <si>
    <t>ERSMay2011 reported N applied to corn, thousand tons</t>
  </si>
  <si>
    <t>ERS average N rate, lb N per planted corn acre</t>
  </si>
  <si>
    <t>Program</t>
  </si>
  <si>
    <t>Week Ending</t>
  </si>
  <si>
    <t>Commodity</t>
  </si>
  <si>
    <t>Domain</t>
  </si>
  <si>
    <t>Domain Category</t>
  </si>
  <si>
    <t>CORN - ACRES PLANTED  -  &lt;b&gt;VALUE&lt;/b&gt;</t>
  </si>
  <si>
    <t>CORN - ACRES PLANTED  -  &lt;b&gt;CV (%)&lt;/b&gt;</t>
  </si>
  <si>
    <t>CORN, GRAIN - ACRES HARVESTED  -  &lt;b&gt;VALUE&lt;/b&gt;</t>
  </si>
  <si>
    <t>CORN, GRAIN - ACRES HARVESTED  -  &lt;b&gt;CV (%)&lt;/b&gt;</t>
  </si>
  <si>
    <t>CORN, GRAIN - PRICE RECEIVED, MEASURED IN $ / BU  -  &lt;b&gt;VALUE&lt;/b&gt;</t>
  </si>
  <si>
    <t>CORN, GRAIN - PRICE RECEIVED, MEASURED IN $ / BU  -  &lt;b&gt;CV (%)&lt;/b&gt;</t>
  </si>
  <si>
    <t>CORN, GRAIN - PRODUCTION, MEASURED IN BU  -  &lt;b&gt;VALUE&lt;/b&gt;</t>
  </si>
  <si>
    <t>CORN, GRAIN - PRODUCTION, MEASURED IN BU  -  &lt;b&gt;CV (%)&lt;/b&gt;</t>
  </si>
  <si>
    <t>CORN, GRAIN - YIELD, MEASURED IN BU / ACRE  -  &lt;b&gt;VALUE&lt;/b&gt;</t>
  </si>
  <si>
    <t>CORN, GRAIN - YIELD, MEASURED IN BU / ACRE  -  &lt;b&gt;CV (%)&lt;/b&gt;</t>
  </si>
  <si>
    <t>CORN, SILAGE - ACRES HARVESTED  -  &lt;b&gt;VALUE&lt;/b&gt;</t>
  </si>
  <si>
    <t>CORN, SILAGE - ACRES HARVESTED  -  &lt;b&gt;CV (%)&lt;/b&gt;</t>
  </si>
  <si>
    <t>CORN, SILAGE - PRODUCTION, MEASURED IN TONS  -  &lt;b&gt;VALUE&lt;/b&gt;</t>
  </si>
  <si>
    <t>CORN, SILAGE - PRODUCTION, MEASURED IN TONS  -  &lt;b&gt;CV (%)&lt;/b&gt;</t>
  </si>
  <si>
    <t>CORN, SILAGE - YIELD, MEASURED IN TONS / ACRE  -  &lt;b&gt;VALUE&lt;/b&gt;</t>
  </si>
  <si>
    <t>CORN, SILAGE - YIELD, MEASURED IN TONS / ACRE  -  &lt;b&gt;CV (%)&lt;/b&gt;</t>
  </si>
  <si>
    <t>CORN</t>
  </si>
  <si>
    <t>TOTAL</t>
  </si>
  <si>
    <t>NOT SPECIFIED</t>
  </si>
  <si>
    <t>FERTILIZER: (POTASH)</t>
  </si>
  <si>
    <t>FERTILIZER</t>
  </si>
  <si>
    <t>CORN - APPLICATIONS, MEASURED IN LB</t>
  </si>
  <si>
    <t>FERTILIZER: (PHOSPHATE)</t>
  </si>
  <si>
    <t>FERTILIZER: (NITROGEN)</t>
  </si>
  <si>
    <t>Value</t>
  </si>
  <si>
    <t>Data Item</t>
  </si>
  <si>
    <t>Region</t>
  </si>
  <si>
    <t>CORN - APPLICATIONS, MEASURED IN LB / ACRE / YEAR, AVG</t>
  </si>
  <si>
    <t>PROGRAM STATES</t>
  </si>
  <si>
    <t>REGION : MULTI-STATE</t>
  </si>
  <si>
    <t>USDA-NASS corn acres planted</t>
  </si>
  <si>
    <t>USDA-NASS corn grain acres harvested</t>
  </si>
  <si>
    <t>USDA-NASS corn silage acres harvested</t>
  </si>
  <si>
    <t>http://www.ers.usda.gov/data-products/fertilizer-use-and-price.aspx</t>
  </si>
  <si>
    <t>Source: Taylor (1964-93), NASS' Agricultural Chemical Usage (1994-2010): http://www.nass.usda.gov/Surveys/Guide_to_NASS_Surveys/Chemical_Use/</t>
  </si>
  <si>
    <t>1/  U.S. average is average of State's percents of acres receiving fertilizer, weighted by State's planted acres receiving fertilizer.</t>
  </si>
  <si>
    <t xml:space="preserve">NA = Not available.  </t>
  </si>
  <si>
    <t>NA</t>
  </si>
  <si>
    <t>Average, U.S. 1/</t>
  </si>
  <si>
    <t>Wisconsin</t>
  </si>
  <si>
    <t>Virginia</t>
  </si>
  <si>
    <t>Texas</t>
  </si>
  <si>
    <t>Tennessee</t>
  </si>
  <si>
    <t>South Dakota</t>
  </si>
  <si>
    <t>South Carolina</t>
  </si>
  <si>
    <t>Pennsylvania</t>
  </si>
  <si>
    <t>Ohio</t>
  </si>
  <si>
    <t>North Dakota</t>
  </si>
  <si>
    <t>North Carolina</t>
  </si>
  <si>
    <t>New York</t>
  </si>
  <si>
    <t>Nebraska</t>
  </si>
  <si>
    <t>Missouri</t>
  </si>
  <si>
    <t>Mississippi</t>
  </si>
  <si>
    <t>Minnesota</t>
  </si>
  <si>
    <t>Michigan</t>
  </si>
  <si>
    <t>Maryland</t>
  </si>
  <si>
    <t>Kentucky</t>
  </si>
  <si>
    <t>Kansas</t>
  </si>
  <si>
    <t>Iowa</t>
  </si>
  <si>
    <t>Indiana</t>
  </si>
  <si>
    <t>Illinois</t>
  </si>
  <si>
    <t>Georgia</t>
  </si>
  <si>
    <t>Florida</t>
  </si>
  <si>
    <t>Delaware</t>
  </si>
  <si>
    <t>Colorado</t>
  </si>
  <si>
    <t>Alabama</t>
  </si>
  <si>
    <t xml:space="preserve">    Percent</t>
  </si>
  <si>
    <t>Source: Taylor (1964-93), NASS' Agricultural Chemical Usage (1994-2010):  http://www.nass.usda.gov/Surveys/Guide_to_NASS_Surveys/Chemical_Use/</t>
  </si>
  <si>
    <t>1/  U.S. average is average of State's application rates, weighted by State's planted acres receiving fertilizer.</t>
  </si>
  <si>
    <t xml:space="preserve"> </t>
  </si>
  <si>
    <t xml:space="preserve">    Pounds/acre</t>
  </si>
  <si>
    <t>Percent</t>
  </si>
  <si>
    <t>1987</t>
  </si>
  <si>
    <t>Table 12.  Phosphate used on corn, rate per fertilized acre receiving phosphate fertilizer, selected States</t>
  </si>
  <si>
    <t>Pounds/acre</t>
  </si>
  <si>
    <t>Table 9.  Percentage of corn acreage receiving nitrogen fertilizer, selected States - http://www.ers.usda.gov/data-products/fertilizer-use-and-price.aspx</t>
  </si>
  <si>
    <t>Table 10.  Nitrogen used on corn, rate per fertilized acre receiving nitrogen, selected States - http://www.ers.usda.gov/data-products/fertilizer-use-and-price.aspx</t>
  </si>
  <si>
    <t>Table 11.  Percentage of corn acreage receiving phosphate fertilizer, selected States - http://www.ers.usda.gov/data-products/fertilizer-use-and-price.aspx</t>
  </si>
  <si>
    <t>Table 13.  Percentage of corn acreage receiving potash fertilizer, selected States - http://www.ers.usda.gov/data-products/fertilizer-use-and-price.aspx</t>
  </si>
  <si>
    <t>Table 14.  Potash used on corn, rate per fertilized acre receiving potash, selected States - http://www.ers.usda.gov/data-products/fertilizer-use-and-price.aspx</t>
  </si>
  <si>
    <t>http://quickstats.nass.usda.gov/results/9FFE1FF0-2862-3B52-BF7D-2180A5EBE9EF</t>
  </si>
  <si>
    <t>Commercial fertilizers total N consumption in ERS program states, tons</t>
  </si>
  <si>
    <t xml:space="preserve">Test to determine whether correlation between total N sales and ERS reported amounts applied to corn is sufficient to use for interpolating between 2010 and 2014. </t>
  </si>
  <si>
    <t>Conclusion: correlation is inadequate.</t>
  </si>
  <si>
    <t>Removal to use ratio, assuming 0.35 lb P2O5/bu</t>
  </si>
  <si>
    <t>ERSMay2011 reported P2O5 applied to corn, thousand tons</t>
  </si>
  <si>
    <t>ERS average rate, lb P2O5 per planted corn acre</t>
  </si>
  <si>
    <t>PFP, bu corn per lb P2O5</t>
  </si>
  <si>
    <t>ERSMay2011 reported K2O applied to corn, thousand tons</t>
  </si>
  <si>
    <t>ERS average rate, lb K2O per planted corn acre</t>
  </si>
  <si>
    <t>PFP, bu corn per lb K2O</t>
  </si>
  <si>
    <t>Removal to use ratio, assuming 0.25 lb K2O/bu</t>
  </si>
  <si>
    <t>Removal to use ratio, assuming 0.67 lbN/bu</t>
  </si>
  <si>
    <t>ERS average rate, lb N+P2O5+K2O per planted corn acre</t>
  </si>
  <si>
    <t>PFP, bu corn per lb N+P2O5+K2O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</si>
</sst>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_(* #,##0_);_(* \(#,##0\);_(* &quot;-&quot;??_);_(@_)"/>
    <numFmt numFmtId="166" formatCode="0.0"/>
  </numFmts>
  <fonts count="22">
    <font>
      <sz val="11"/>
      <color theme="1"/>
      <name val="Calibri"/>
      <family val="2"/>
      <scheme val="minor"/>
    </font>
    <font>
      <sz val="11"/>
      <color theme="1"/>
      <name val="Calibri"/>
      <family val="2"/>
    </font>
    <font>
      <sz val="11"/>
      <color theme="1"/>
      <name val="Calibri"/>
      <family val="2"/>
    </font>
    <font>
      <sz val="10"/>
      <name val="Arial"/>
      <family val="2"/>
    </font>
    <font>
      <sz val="8"/>
      <name val="Arial"/>
      <family val="2"/>
    </font>
    <font>
      <sz val="8"/>
      <name val="Helv"/>
    </font>
    <font>
      <b/>
      <sz val="8"/>
      <name val="Arial"/>
      <family val="2"/>
    </font>
    <font>
      <i/>
      <sz val="8"/>
      <name val="Arial"/>
      <family val="2"/>
    </font>
    <font>
      <sz val="11"/>
      <color theme="1"/>
      <name val="Calibri"/>
      <family val="2"/>
      <scheme val="minor"/>
    </font>
    <font>
      <u/>
      <sz val="11"/>
      <color theme="10"/>
      <name val="Calibri"/>
      <family val="2"/>
    </font>
    <font>
      <sz val="11"/>
      <color rgb="FFFF0000"/>
      <name val="Calibri"/>
      <family val="2"/>
      <scheme val="minor"/>
    </font>
    <font>
      <sz val="8"/>
      <color rgb="FFFF0000"/>
      <name val="Arial"/>
      <family val="2"/>
    </font>
    <font>
      <sz val="10"/>
      <color rgb="FFFF0000"/>
      <name val="Arial"/>
      <family val="2"/>
    </font>
    <font>
      <sz val="8"/>
      <color theme="1"/>
      <name val="Arial"/>
      <family val="2"/>
    </font>
    <font>
      <sz val="9"/>
      <color indexed="81"/>
      <name val="Tahoma"/>
      <family val="2"/>
    </font>
    <font>
      <b/>
      <sz val="9"/>
      <color indexed="81"/>
      <name val="Tahoma"/>
      <family val="2"/>
    </font>
    <font>
      <sz val="11"/>
      <name val="Calibri"/>
      <family val="2"/>
      <scheme val="minor"/>
    </font>
    <font>
      <i/>
      <sz val="10"/>
      <name val="Arial"/>
      <family val="2"/>
    </font>
    <font>
      <sz val="12"/>
      <name val="Arial"/>
      <family val="2"/>
    </font>
    <font>
      <sz val="8"/>
      <name val="SAS Monospace"/>
      <family val="3"/>
    </font>
    <font>
      <sz val="10"/>
      <name val="Times New Roman"/>
      <family val="1"/>
    </font>
    <font>
      <b/>
      <sz val="11"/>
      <color theme="1"/>
      <name val="Calibri"/>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bottom/>
      <diagonal/>
    </border>
    <border>
      <left/>
      <right style="thin">
        <color indexed="64"/>
      </right>
      <top/>
      <bottom/>
      <diagonal/>
    </border>
  </borders>
  <cellStyleXfs count="8">
    <xf numFmtId="0" fontId="0" fillId="0" borderId="0"/>
    <xf numFmtId="43" fontId="3" fillId="0" borderId="0" applyFont="0" applyFill="0" applyBorder="0" applyAlignment="0" applyProtection="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8" fillId="0" borderId="0" applyFont="0" applyFill="0" applyBorder="0" applyAlignment="0" applyProtection="0"/>
    <xf numFmtId="0" fontId="2" fillId="0" borderId="0"/>
    <xf numFmtId="0" fontId="1" fillId="0" borderId="0"/>
  </cellStyleXfs>
  <cellXfs count="157">
    <xf numFmtId="0" fontId="0" fillId="0" borderId="0" xfId="0"/>
    <xf numFmtId="3" fontId="0" fillId="0" borderId="0" xfId="0" applyNumberFormat="1"/>
    <xf numFmtId="0" fontId="0" fillId="0" borderId="0" xfId="0" applyAlignment="1">
      <alignment horizontal="center"/>
    </xf>
    <xf numFmtId="0" fontId="0" fillId="0" borderId="0" xfId="0" applyAlignment="1">
      <alignment horizontal="center" wrapText="1"/>
    </xf>
    <xf numFmtId="165" fontId="0" fillId="0" borderId="0" xfId="0" applyNumberFormat="1"/>
    <xf numFmtId="0" fontId="4" fillId="0" borderId="0" xfId="4" applyFont="1" applyBorder="1" applyAlignment="1">
      <alignment horizontal="left"/>
    </xf>
    <xf numFmtId="0" fontId="4" fillId="0" borderId="0" xfId="4" applyFont="1" applyBorder="1" applyAlignment="1">
      <alignment horizontal="center"/>
    </xf>
    <xf numFmtId="0" fontId="4" fillId="0" borderId="0" xfId="4" applyFont="1" applyBorder="1"/>
    <xf numFmtId="0" fontId="5" fillId="0" borderId="0" xfId="4" applyFont="1" applyBorder="1"/>
    <xf numFmtId="0" fontId="3" fillId="0" borderId="0" xfId="4" applyBorder="1"/>
    <xf numFmtId="0" fontId="6" fillId="0" borderId="0" xfId="4" applyFont="1" applyBorder="1" applyAlignment="1" applyProtection="1">
      <alignment horizontal="left"/>
    </xf>
    <xf numFmtId="0" fontId="3" fillId="0" borderId="0" xfId="4" applyBorder="1" applyAlignment="1">
      <alignment horizontal="center"/>
    </xf>
    <xf numFmtId="0" fontId="4" fillId="0" borderId="0" xfId="4" applyFont="1" applyBorder="1" applyAlignment="1" applyProtection="1">
      <alignment horizontal="center"/>
    </xf>
    <xf numFmtId="0" fontId="4" fillId="0" borderId="0" xfId="4" applyFont="1" applyBorder="1" applyAlignment="1" applyProtection="1">
      <alignment horizontal="fill"/>
    </xf>
    <xf numFmtId="0" fontId="4" fillId="0" borderId="0" xfId="4" applyFont="1" applyBorder="1" applyAlignment="1" applyProtection="1">
      <alignment horizontal="left"/>
    </xf>
    <xf numFmtId="0" fontId="4" fillId="0" borderId="1" xfId="4" applyFont="1" applyBorder="1" applyAlignment="1" applyProtection="1">
      <alignment horizontal="centerContinuous"/>
    </xf>
    <xf numFmtId="0" fontId="4" fillId="0" borderId="2" xfId="4" applyFont="1" applyBorder="1" applyAlignment="1">
      <alignment horizontal="centerContinuous"/>
    </xf>
    <xf numFmtId="0" fontId="4" fillId="0" borderId="3" xfId="4" applyFont="1" applyBorder="1" applyAlignment="1">
      <alignment horizontal="centerContinuous"/>
    </xf>
    <xf numFmtId="0" fontId="3" fillId="0" borderId="3" xfId="4" applyBorder="1" applyAlignment="1">
      <alignment horizontal="centerContinuous"/>
    </xf>
    <xf numFmtId="0" fontId="4" fillId="0" borderId="4" xfId="4" applyFont="1" applyBorder="1" applyAlignment="1" applyProtection="1">
      <alignment horizontal="left" wrapText="1"/>
    </xf>
    <xf numFmtId="0" fontId="4" fillId="0" borderId="4" xfId="4" applyFont="1" applyBorder="1" applyAlignment="1" applyProtection="1">
      <alignment horizontal="center"/>
    </xf>
    <xf numFmtId="0" fontId="4" fillId="0" borderId="4" xfId="4" applyFont="1" applyBorder="1" applyAlignment="1" applyProtection="1">
      <alignment horizontal="right"/>
    </xf>
    <xf numFmtId="0" fontId="4" fillId="0" borderId="5" xfId="4" applyFont="1" applyBorder="1" applyAlignment="1" applyProtection="1">
      <alignment horizontal="right"/>
    </xf>
    <xf numFmtId="0" fontId="4" fillId="0" borderId="6" xfId="4" applyFont="1" applyBorder="1" applyAlignment="1" applyProtection="1">
      <alignment horizontal="fill"/>
    </xf>
    <xf numFmtId="0" fontId="5" fillId="0" borderId="0" xfId="4" applyFont="1" applyBorder="1" applyAlignment="1" applyProtection="1">
      <alignment horizontal="fill"/>
    </xf>
    <xf numFmtId="2" fontId="7" fillId="0" borderId="0" xfId="4" applyNumberFormat="1" applyFont="1" applyBorder="1" applyAlignment="1" applyProtection="1">
      <alignment horizontal="centerContinuous"/>
    </xf>
    <xf numFmtId="2" fontId="4" fillId="0" borderId="0" xfId="4" applyNumberFormat="1" applyFont="1" applyBorder="1" applyAlignment="1">
      <alignment horizontal="centerContinuous"/>
    </xf>
    <xf numFmtId="2" fontId="4" fillId="0" borderId="6" xfId="4" applyNumberFormat="1" applyFont="1" applyBorder="1" applyAlignment="1">
      <alignment horizontal="centerContinuous"/>
    </xf>
    <xf numFmtId="2" fontId="3" fillId="0" borderId="0" xfId="4" applyNumberFormat="1" applyBorder="1" applyAlignment="1">
      <alignment horizontal="centerContinuous"/>
    </xf>
    <xf numFmtId="37" fontId="4" fillId="0" borderId="0" xfId="4" applyNumberFormat="1" applyFont="1" applyBorder="1" applyProtection="1"/>
    <xf numFmtId="37" fontId="4" fillId="0" borderId="6" xfId="4" applyNumberFormat="1" applyFont="1" applyBorder="1" applyProtection="1"/>
    <xf numFmtId="164" fontId="4" fillId="0" borderId="0" xfId="4" applyNumberFormat="1" applyFont="1" applyBorder="1" applyProtection="1"/>
    <xf numFmtId="37" fontId="4" fillId="0" borderId="6" xfId="4" applyNumberFormat="1" applyFont="1" applyFill="1" applyBorder="1" applyProtection="1"/>
    <xf numFmtId="37" fontId="4" fillId="0" borderId="0" xfId="4" applyNumberFormat="1" applyFont="1" applyFill="1" applyBorder="1" applyProtection="1"/>
    <xf numFmtId="164" fontId="4" fillId="0" borderId="0" xfId="4" applyNumberFormat="1" applyFont="1" applyFill="1" applyBorder="1" applyProtection="1"/>
    <xf numFmtId="0" fontId="4" fillId="0" borderId="0" xfId="4" applyFont="1" applyFill="1" applyBorder="1" applyAlignment="1" applyProtection="1">
      <alignment horizontal="center"/>
    </xf>
    <xf numFmtId="37" fontId="4" fillId="0" borderId="0" xfId="4" applyNumberFormat="1" applyFont="1" applyFill="1" applyBorder="1" applyAlignment="1" applyProtection="1">
      <alignment horizontal="right"/>
    </xf>
    <xf numFmtId="37" fontId="4" fillId="0" borderId="6" xfId="4" applyNumberFormat="1" applyFont="1" applyFill="1" applyBorder="1" applyAlignment="1" applyProtection="1">
      <alignment horizontal="right"/>
    </xf>
    <xf numFmtId="0" fontId="4" fillId="0" borderId="0" xfId="4" applyFont="1" applyFill="1" applyBorder="1" applyAlignment="1" applyProtection="1">
      <alignment horizontal="left"/>
    </xf>
    <xf numFmtId="0" fontId="5" fillId="0" borderId="0" xfId="4" applyFont="1" applyFill="1" applyBorder="1"/>
    <xf numFmtId="0" fontId="3" fillId="0" borderId="0" xfId="4" applyFill="1" applyBorder="1"/>
    <xf numFmtId="0" fontId="3" fillId="0" borderId="0" xfId="4" applyBorder="1" applyAlignment="1">
      <alignment horizontal="left"/>
    </xf>
    <xf numFmtId="0" fontId="4" fillId="0" borderId="0" xfId="4" applyFont="1" applyFill="1" applyBorder="1"/>
    <xf numFmtId="0" fontId="3" fillId="0" borderId="0" xfId="4"/>
    <xf numFmtId="1" fontId="4" fillId="0" borderId="0" xfId="4" applyNumberFormat="1" applyFont="1"/>
    <xf numFmtId="0" fontId="11" fillId="0" borderId="0" xfId="4" applyFont="1" applyFill="1" applyBorder="1" applyAlignment="1" applyProtection="1">
      <alignment horizontal="left"/>
    </xf>
    <xf numFmtId="0" fontId="11" fillId="0" borderId="0" xfId="4" applyFont="1" applyFill="1" applyBorder="1" applyAlignment="1" applyProtection="1">
      <alignment horizontal="center"/>
    </xf>
    <xf numFmtId="37" fontId="11" fillId="0" borderId="0" xfId="4" applyNumberFormat="1" applyFont="1" applyFill="1" applyBorder="1" applyAlignment="1" applyProtection="1">
      <alignment horizontal="right"/>
    </xf>
    <xf numFmtId="0" fontId="12" fillId="0" borderId="0" xfId="4" applyFont="1" applyBorder="1"/>
    <xf numFmtId="0" fontId="12" fillId="0" borderId="4" xfId="4" applyFont="1" applyBorder="1" applyAlignment="1">
      <alignment horizontal="left"/>
    </xf>
    <xf numFmtId="0" fontId="12" fillId="0" borderId="4" xfId="4" applyFont="1" applyBorder="1" applyAlignment="1">
      <alignment horizontal="center"/>
    </xf>
    <xf numFmtId="37" fontId="11" fillId="0" borderId="4" xfId="4" applyNumberFormat="1" applyFont="1" applyBorder="1"/>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37" fontId="4" fillId="0" borderId="0" xfId="0" applyNumberFormat="1" applyFont="1" applyFill="1" applyBorder="1" applyAlignment="1" applyProtection="1">
      <alignment horizontal="right"/>
    </xf>
    <xf numFmtId="165" fontId="4" fillId="0" borderId="0" xfId="2" applyNumberFormat="1" applyFont="1"/>
    <xf numFmtId="165" fontId="4" fillId="0" borderId="7" xfId="2" applyNumberFormat="1" applyFont="1" applyBorder="1"/>
    <xf numFmtId="165" fontId="13" fillId="0" borderId="0" xfId="2" applyNumberFormat="1" applyFont="1" applyBorder="1"/>
    <xf numFmtId="165" fontId="13" fillId="0" borderId="7" xfId="2" applyNumberFormat="1" applyFont="1" applyBorder="1"/>
    <xf numFmtId="0" fontId="0" fillId="0" borderId="0" xfId="0" applyAlignment="1">
      <alignment horizontal="center" vertical="center" wrapText="1"/>
    </xf>
    <xf numFmtId="0" fontId="0" fillId="0" borderId="0" xfId="0" applyAlignment="1">
      <alignment horizontal="center" vertical="center"/>
    </xf>
    <xf numFmtId="3" fontId="0" fillId="0" borderId="0" xfId="0" applyNumberFormat="1" applyAlignment="1">
      <alignment horizontal="center"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37" fontId="4" fillId="0" borderId="0" xfId="4" applyNumberFormat="1" applyFont="1" applyFill="1" applyBorder="1" applyAlignment="1" applyProtection="1">
      <alignment horizontal="center" vertical="center"/>
    </xf>
    <xf numFmtId="2" fontId="10" fillId="0" borderId="0" xfId="0" applyNumberFormat="1" applyFont="1" applyAlignment="1">
      <alignment horizontal="center" vertical="center"/>
    </xf>
    <xf numFmtId="0" fontId="4" fillId="0" borderId="0" xfId="4" applyFont="1" applyFill="1" applyBorder="1" applyAlignment="1" applyProtection="1">
      <alignment horizontal="center" vertical="center"/>
    </xf>
    <xf numFmtId="165" fontId="0" fillId="0" borderId="0" xfId="0" applyNumberFormat="1" applyAlignment="1">
      <alignment horizontal="center" vertical="center"/>
    </xf>
    <xf numFmtId="9" fontId="0" fillId="0" borderId="0" xfId="5" applyFont="1" applyAlignment="1">
      <alignment horizontal="center" vertical="center" wrapText="1"/>
    </xf>
    <xf numFmtId="3" fontId="0" fillId="3" borderId="0" xfId="0" applyNumberFormat="1" applyFill="1" applyAlignment="1">
      <alignment horizontal="center" vertical="center" wrapText="1"/>
    </xf>
    <xf numFmtId="0" fontId="0" fillId="3" borderId="0" xfId="0" applyFill="1" applyAlignment="1">
      <alignment horizontal="center" vertical="center"/>
    </xf>
    <xf numFmtId="165" fontId="0" fillId="3" borderId="0" xfId="0" applyNumberFormat="1" applyFill="1" applyAlignment="1">
      <alignment horizontal="center" vertical="center"/>
    </xf>
    <xf numFmtId="3" fontId="0" fillId="2" borderId="0" xfId="0" applyNumberFormat="1" applyFill="1" applyAlignment="1">
      <alignment horizontal="center" vertical="center"/>
    </xf>
    <xf numFmtId="0" fontId="0" fillId="0" borderId="0" xfId="0" applyAlignment="1">
      <alignment wrapText="1"/>
    </xf>
    <xf numFmtId="0" fontId="4" fillId="0" borderId="0" xfId="0" applyFont="1" applyBorder="1" applyAlignment="1">
      <alignment horizontal="left"/>
    </xf>
    <xf numFmtId="3" fontId="10" fillId="2" borderId="0" xfId="0" applyNumberFormat="1" applyFont="1" applyFill="1" applyAlignment="1">
      <alignment horizontal="center" vertical="center"/>
    </xf>
    <xf numFmtId="3" fontId="16" fillId="2" borderId="0" xfId="0" applyNumberFormat="1" applyFont="1" applyFill="1" applyAlignment="1">
      <alignment horizontal="center" vertical="center"/>
    </xf>
    <xf numFmtId="0" fontId="0" fillId="0" borderId="0" xfId="0" applyFill="1" applyAlignment="1">
      <alignment horizontal="center"/>
    </xf>
    <xf numFmtId="9" fontId="0" fillId="0" borderId="0" xfId="5" applyFont="1" applyFill="1" applyAlignment="1">
      <alignment horizontal="center" vertical="center" wrapText="1"/>
    </xf>
    <xf numFmtId="0" fontId="0" fillId="0" borderId="0" xfId="0" applyFill="1" applyAlignment="1">
      <alignment horizontal="center" vertical="center"/>
    </xf>
    <xf numFmtId="2" fontId="0" fillId="0" borderId="0" xfId="0" applyNumberFormat="1" applyFill="1" applyAlignment="1">
      <alignment horizontal="center" vertical="center"/>
    </xf>
    <xf numFmtId="1" fontId="0" fillId="0" borderId="0" xfId="0" applyNumberFormat="1" applyFill="1" applyAlignment="1">
      <alignment horizontal="center" vertical="center"/>
    </xf>
    <xf numFmtId="0" fontId="0" fillId="0" borderId="0" xfId="0" applyFill="1"/>
    <xf numFmtId="37" fontId="4" fillId="0" borderId="7" xfId="4" applyNumberFormat="1" applyFont="1" applyFill="1" applyBorder="1" applyAlignment="1" applyProtection="1">
      <alignment horizontal="right"/>
    </xf>
    <xf numFmtId="37" fontId="3" fillId="0" borderId="0" xfId="4" applyNumberFormat="1" applyFill="1" applyBorder="1"/>
    <xf numFmtId="166" fontId="0" fillId="0" borderId="0" xfId="0" applyNumberFormat="1" applyAlignment="1">
      <alignment horizontal="center" vertical="center"/>
    </xf>
    <xf numFmtId="0" fontId="4" fillId="0" borderId="0" xfId="4" applyFont="1"/>
    <xf numFmtId="0" fontId="4" fillId="0" borderId="0" xfId="4" applyNumberFormat="1" applyFont="1" applyBorder="1"/>
    <xf numFmtId="0" fontId="5" fillId="0" borderId="0" xfId="4" quotePrefix="1" applyNumberFormat="1" applyFont="1" applyBorder="1" applyAlignment="1"/>
    <xf numFmtId="0" fontId="4" fillId="0" borderId="0" xfId="4" applyNumberFormat="1" applyFont="1" applyAlignment="1" applyProtection="1">
      <alignment horizontal="left"/>
    </xf>
    <xf numFmtId="0" fontId="4" fillId="0" borderId="0" xfId="4" quotePrefix="1" applyNumberFormat="1" applyFont="1" applyBorder="1" applyAlignment="1"/>
    <xf numFmtId="0" fontId="4" fillId="0" borderId="0" xfId="4" applyNumberFormat="1" applyFont="1" applyBorder="1" applyAlignment="1">
      <alignment horizontal="right"/>
    </xf>
    <xf numFmtId="0" fontId="5" fillId="0" borderId="0" xfId="4" applyNumberFormat="1" applyFont="1" applyBorder="1"/>
    <xf numFmtId="0" fontId="5" fillId="0" borderId="0" xfId="4" applyNumberFormat="1" applyFont="1" applyBorder="1" applyAlignment="1" applyProtection="1">
      <alignment horizontal="left"/>
    </xf>
    <xf numFmtId="0" fontId="4" fillId="0" borderId="4" xfId="4" applyNumberFormat="1" applyFont="1" applyBorder="1" applyAlignment="1" applyProtection="1">
      <alignment horizontal="fill"/>
    </xf>
    <xf numFmtId="0" fontId="4" fillId="0" borderId="0" xfId="4" applyFont="1" applyAlignment="1">
      <alignment horizontal="right"/>
    </xf>
    <xf numFmtId="1" fontId="4" fillId="0" borderId="0" xfId="4" applyNumberFormat="1" applyFont="1" applyBorder="1" applyAlignment="1">
      <alignment horizontal="right"/>
    </xf>
    <xf numFmtId="0" fontId="4" fillId="0" borderId="0" xfId="4" applyNumberFormat="1" applyFont="1" applyBorder="1" applyProtection="1"/>
    <xf numFmtId="0" fontId="4" fillId="0" borderId="0" xfId="4" applyNumberFormat="1" applyFont="1" applyBorder="1" applyAlignment="1" applyProtection="1">
      <alignment horizontal="left"/>
    </xf>
    <xf numFmtId="1" fontId="4" fillId="0" borderId="0" xfId="4" applyNumberFormat="1" applyFont="1" applyBorder="1"/>
    <xf numFmtId="0" fontId="4" fillId="0" borderId="0" xfId="4" applyNumberFormat="1" applyFont="1" applyFill="1" applyBorder="1" applyAlignment="1">
      <alignment horizontal="right"/>
    </xf>
    <xf numFmtId="1" fontId="4" fillId="0" borderId="0" xfId="4" applyNumberFormat="1" applyFont="1" applyFill="1" applyBorder="1" applyAlignment="1">
      <alignment horizontal="right"/>
    </xf>
    <xf numFmtId="0" fontId="4" fillId="0" borderId="0" xfId="4" applyNumberFormat="1" applyFont="1" applyFill="1" applyBorder="1" applyAlignment="1" applyProtection="1">
      <alignment horizontal="right"/>
    </xf>
    <xf numFmtId="1" fontId="4" fillId="0" borderId="0" xfId="4" applyNumberFormat="1" applyFont="1" applyFill="1" applyBorder="1" applyAlignment="1" applyProtection="1">
      <alignment horizontal="right"/>
    </xf>
    <xf numFmtId="0" fontId="3" fillId="0" borderId="0" xfId="4" applyAlignment="1">
      <alignment horizontal="centerContinuous"/>
    </xf>
    <xf numFmtId="0" fontId="17" fillId="0" borderId="0" xfId="4" applyFont="1" applyAlignment="1">
      <alignment horizontal="centerContinuous"/>
    </xf>
    <xf numFmtId="0" fontId="7" fillId="0" borderId="0" xfId="4" applyFont="1" applyAlignment="1">
      <alignment horizontal="centerContinuous"/>
    </xf>
    <xf numFmtId="0" fontId="7" fillId="0" borderId="0" xfId="4" applyNumberFormat="1" applyFont="1" applyBorder="1" applyAlignment="1">
      <alignment horizontal="centerContinuous"/>
    </xf>
    <xf numFmtId="0" fontId="7" fillId="0" borderId="0" xfId="4" applyNumberFormat="1" applyFont="1" applyBorder="1" applyAlignment="1" applyProtection="1">
      <alignment horizontal="centerContinuous"/>
    </xf>
    <xf numFmtId="0" fontId="4" fillId="0" borderId="0" xfId="4" applyNumberFormat="1" applyFont="1" applyBorder="1" applyAlignment="1" applyProtection="1">
      <alignment horizontal="fill"/>
    </xf>
    <xf numFmtId="0" fontId="4" fillId="0" borderId="4" xfId="4" applyNumberFormat="1" applyFont="1" applyFill="1" applyBorder="1" applyAlignment="1" applyProtection="1">
      <alignment horizontal="right"/>
    </xf>
    <xf numFmtId="0" fontId="4" fillId="0" borderId="4" xfId="4" applyFont="1" applyBorder="1"/>
    <xf numFmtId="0" fontId="4" fillId="0" borderId="4" xfId="4" applyNumberFormat="1" applyFont="1" applyBorder="1" applyAlignment="1" applyProtection="1">
      <alignment horizontal="right"/>
    </xf>
    <xf numFmtId="0" fontId="4" fillId="0" borderId="4" xfId="4" applyNumberFormat="1" applyFont="1" applyBorder="1" applyAlignment="1" applyProtection="1">
      <alignment horizontal="left"/>
    </xf>
    <xf numFmtId="0" fontId="6" fillId="0" borderId="0" xfId="4" applyNumberFormat="1" applyFont="1" applyBorder="1" applyAlignment="1" applyProtection="1">
      <alignment horizontal="left"/>
    </xf>
    <xf numFmtId="0" fontId="4" fillId="0" borderId="0" xfId="4" applyNumberFormat="1" applyFont="1"/>
    <xf numFmtId="0" fontId="3" fillId="0" borderId="4" xfId="4" applyBorder="1"/>
    <xf numFmtId="0" fontId="4" fillId="0" borderId="0" xfId="4" applyNumberFormat="1" applyFont="1" applyAlignment="1">
      <alignment horizontal="right"/>
    </xf>
    <xf numFmtId="1" fontId="4" fillId="0" borderId="0" xfId="4" applyNumberFormat="1" applyFont="1" applyAlignment="1" applyProtection="1">
      <alignment horizontal="right"/>
    </xf>
    <xf numFmtId="0" fontId="4" fillId="0" borderId="0" xfId="4" applyNumberFormat="1" applyFont="1" applyAlignment="1" applyProtection="1">
      <alignment horizontal="right"/>
    </xf>
    <xf numFmtId="0" fontId="4" fillId="0" borderId="0" xfId="4" applyNumberFormat="1" applyFont="1" applyFill="1" applyAlignment="1" applyProtection="1">
      <alignment horizontal="right"/>
    </xf>
    <xf numFmtId="0" fontId="4" fillId="2" borderId="0" xfId="4" applyNumberFormat="1" applyFont="1" applyFill="1" applyAlignment="1" applyProtection="1">
      <alignment horizontal="right"/>
    </xf>
    <xf numFmtId="0" fontId="7" fillId="0" borderId="0" xfId="4" applyNumberFormat="1" applyFont="1" applyAlignment="1">
      <alignment horizontal="centerContinuous"/>
    </xf>
    <xf numFmtId="0" fontId="7" fillId="0" borderId="0" xfId="4" applyNumberFormat="1" applyFont="1" applyAlignment="1" applyProtection="1">
      <alignment horizontal="centerContinuous"/>
    </xf>
    <xf numFmtId="0" fontId="4" fillId="0" borderId="0" xfId="4" applyNumberFormat="1" applyFont="1" applyAlignment="1" applyProtection="1">
      <alignment horizontal="fill"/>
    </xf>
    <xf numFmtId="0" fontId="18" fillId="0" borderId="0" xfId="4" applyNumberFormat="1" applyFont="1" applyAlignment="1" applyProtection="1">
      <alignment horizontal="fill"/>
    </xf>
    <xf numFmtId="0" fontId="18" fillId="0" borderId="0" xfId="4" applyNumberFormat="1" applyFont="1"/>
    <xf numFmtId="0" fontId="6" fillId="0" borderId="0" xfId="4" applyNumberFormat="1" applyFont="1" applyAlignment="1" applyProtection="1">
      <alignment horizontal="left"/>
    </xf>
    <xf numFmtId="0" fontId="19" fillId="0" borderId="0" xfId="4" applyNumberFormat="1" applyFont="1" applyBorder="1"/>
    <xf numFmtId="0" fontId="4" fillId="0" borderId="0" xfId="4" applyNumberFormat="1" applyFont="1" applyBorder="1" applyAlignment="1">
      <alignment horizontal="centerContinuous"/>
    </xf>
    <xf numFmtId="0" fontId="4" fillId="0" borderId="0" xfId="4" applyNumberFormat="1" applyFont="1" applyAlignment="1">
      <alignment horizontal="centerContinuous"/>
    </xf>
    <xf numFmtId="0" fontId="4" fillId="0" borderId="4" xfId="4" applyNumberFormat="1" applyFont="1" applyFill="1" applyBorder="1" applyProtection="1"/>
    <xf numFmtId="0" fontId="4" fillId="0" borderId="4" xfId="4" applyNumberFormat="1" applyFont="1" applyBorder="1" applyProtection="1"/>
    <xf numFmtId="0" fontId="4" fillId="0" borderId="4" xfId="4" applyNumberFormat="1" applyFont="1" applyBorder="1" applyAlignment="1" applyProtection="1">
      <alignment horizontal="center"/>
    </xf>
    <xf numFmtId="0" fontId="4" fillId="0" borderId="0" xfId="4" applyNumberFormat="1" applyFont="1" applyBorder="1" applyAlignment="1" applyProtection="1">
      <alignment horizontal="right"/>
    </xf>
    <xf numFmtId="0" fontId="4" fillId="0" borderId="0" xfId="4" applyNumberFormat="1" applyFont="1" applyBorder="1" applyAlignment="1">
      <alignment horizontal="left"/>
    </xf>
    <xf numFmtId="0" fontId="3" fillId="0" borderId="0" xfId="4" applyFill="1"/>
    <xf numFmtId="0" fontId="4" fillId="0" borderId="0" xfId="4" applyFont="1" applyFill="1" applyAlignment="1">
      <alignment horizontal="right"/>
    </xf>
    <xf numFmtId="0" fontId="4" fillId="2" borderId="0" xfId="4" applyNumberFormat="1" applyFont="1" applyFill="1" applyBorder="1" applyAlignment="1" applyProtection="1">
      <alignment horizontal="right"/>
    </xf>
    <xf numFmtId="0" fontId="4" fillId="0" borderId="0" xfId="4" applyNumberFormat="1" applyFont="1" applyFill="1" applyBorder="1" applyAlignment="1" applyProtection="1">
      <alignment horizontal="left"/>
    </xf>
    <xf numFmtId="0" fontId="4" fillId="0" borderId="0" xfId="4" quotePrefix="1" applyNumberFormat="1" applyFont="1" applyBorder="1" applyAlignment="1" applyProtection="1">
      <alignment horizontal="left"/>
    </xf>
    <xf numFmtId="0" fontId="6" fillId="0" borderId="0" xfId="4" applyNumberFormat="1" applyFont="1" applyAlignment="1">
      <alignment horizontal="left"/>
    </xf>
    <xf numFmtId="0" fontId="4" fillId="0" borderId="0" xfId="4" applyFont="1" applyBorder="1" applyAlignment="1">
      <alignment horizontal="right"/>
    </xf>
    <xf numFmtId="0" fontId="4" fillId="0" borderId="4" xfId="4" applyFont="1" applyBorder="1" applyAlignment="1">
      <alignment horizontal="right"/>
    </xf>
    <xf numFmtId="0" fontId="19" fillId="0" borderId="0" xfId="4" applyNumberFormat="1" applyFont="1"/>
    <xf numFmtId="0" fontId="4" fillId="0" borderId="0" xfId="4" applyNumberFormat="1" applyFont="1" applyProtection="1"/>
    <xf numFmtId="0" fontId="4" fillId="0" borderId="0" xfId="4" applyFont="1" applyAlignment="1">
      <alignment horizontal="centerContinuous"/>
    </xf>
    <xf numFmtId="0" fontId="4" fillId="0" borderId="4" xfId="4" applyNumberFormat="1" applyFont="1" applyFill="1" applyBorder="1" applyAlignment="1">
      <alignment horizontal="right"/>
    </xf>
    <xf numFmtId="0" fontId="4" fillId="0" borderId="4" xfId="4" applyNumberFormat="1" applyFont="1" applyFill="1" applyBorder="1"/>
    <xf numFmtId="0" fontId="9" fillId="0" borderId="0" xfId="3" applyNumberFormat="1" applyAlignment="1" applyProtection="1">
      <alignment horizontal="fill"/>
    </xf>
    <xf numFmtId="0" fontId="1" fillId="0" borderId="0" xfId="7"/>
    <xf numFmtId="3" fontId="1" fillId="0" borderId="0" xfId="7" applyNumberFormat="1"/>
    <xf numFmtId="9" fontId="0" fillId="0" borderId="0" xfId="5" applyFont="1" applyAlignment="1">
      <alignment horizontal="center" vertical="center"/>
    </xf>
    <xf numFmtId="3" fontId="20" fillId="0" borderId="0" xfId="0" applyNumberFormat="1" applyFont="1"/>
    <xf numFmtId="3" fontId="4" fillId="0" borderId="0" xfId="4" applyNumberFormat="1" applyFont="1" applyFill="1" applyBorder="1" applyAlignment="1" applyProtection="1">
      <alignment horizontal="center" vertical="center"/>
    </xf>
    <xf numFmtId="3" fontId="20" fillId="0" borderId="0" xfId="0" applyNumberFormat="1" applyFont="1" applyAlignment="1">
      <alignment horizontal="center"/>
    </xf>
    <xf numFmtId="0" fontId="21" fillId="0" borderId="0" xfId="7" applyFont="1"/>
  </cellXfs>
  <cellStyles count="8">
    <cellStyle name="Comma 2" xfId="1"/>
    <cellStyle name="Comma 3" xfId="2"/>
    <cellStyle name="Hyperlink" xfId="3" builtinId="8"/>
    <cellStyle name="Normal" xfId="0" builtinId="0"/>
    <cellStyle name="Normal 2" xfId="4"/>
    <cellStyle name="Normal 3" xfId="6"/>
    <cellStyle name="Normal 4" xfId="7"/>
    <cellStyle name="Percent" xfId="5" builtinId="5"/>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US" sz="1920" b="1" i="0" u="none" strike="noStrike" baseline="0">
                <a:solidFill>
                  <a:srgbClr val="000000"/>
                </a:solidFill>
                <a:latin typeface="Calibri"/>
                <a:cs typeface="Calibri"/>
              </a:rPr>
              <a:t>Partial Factor Productivity for N, US Corn</a:t>
            </a:r>
          </a:p>
          <a:p>
            <a:pPr>
              <a:defRPr sz="1600" b="1" i="0" u="none" strike="noStrike" baseline="0">
                <a:solidFill>
                  <a:srgbClr val="000000"/>
                </a:solidFill>
                <a:latin typeface="Calibri"/>
                <a:ea typeface="Calibri"/>
                <a:cs typeface="Calibri"/>
              </a:defRPr>
            </a:pPr>
            <a:r>
              <a:rPr lang="en-US" sz="1920" b="0" i="0" u="none" strike="noStrike" baseline="0">
                <a:solidFill>
                  <a:srgbClr val="000000"/>
                </a:solidFill>
                <a:latin typeface="Calibri"/>
                <a:cs typeface="Calibri"/>
              </a:rPr>
              <a:t>bushels of corn per pound of N applied as fertilizer</a:t>
            </a:r>
          </a:p>
        </c:rich>
      </c:tx>
      <c:layout/>
      <c:overlay val="0"/>
      <c:spPr>
        <a:noFill/>
        <a:ln w="25400">
          <a:noFill/>
        </a:ln>
      </c:spPr>
    </c:title>
    <c:autoTitleDeleted val="0"/>
    <c:plotArea>
      <c:layout>
        <c:manualLayout>
          <c:layoutTarget val="inner"/>
          <c:xMode val="edge"/>
          <c:yMode val="edge"/>
          <c:x val="9.0386432465172625E-2"/>
          <c:y val="0.22264168027947559"/>
          <c:w val="0.85788023420149484"/>
          <c:h val="0.63944569865829815"/>
        </c:manualLayout>
      </c:layout>
      <c:scatterChart>
        <c:scatterStyle val="lineMarker"/>
        <c:varyColors val="0"/>
        <c:ser>
          <c:idx val="4"/>
          <c:order val="0"/>
          <c:tx>
            <c:strRef>
              <c:f>'PFP-N US corn'!$I$1</c:f>
              <c:strCache>
                <c:ptCount val="1"/>
                <c:pt idx="0">
                  <c:v>PFP, bu corn per lb N</c:v>
                </c:pt>
              </c:strCache>
            </c:strRef>
          </c:tx>
          <c:spPr>
            <a:ln w="28575">
              <a:noFill/>
            </a:ln>
          </c:spPr>
          <c:marker>
            <c:symbol val="diamond"/>
            <c:size val="7"/>
            <c:spPr>
              <a:solidFill>
                <a:schemeClr val="accent6">
                  <a:lumMod val="75000"/>
                </a:schemeClr>
              </a:solidFill>
              <a:ln>
                <a:noFill/>
              </a:ln>
            </c:spPr>
          </c:marker>
          <c:dPt>
            <c:idx val="40"/>
            <c:marker>
              <c:spPr>
                <a:solidFill>
                  <a:srgbClr val="0066FF"/>
                </a:solidFill>
                <a:ln>
                  <a:noFill/>
                </a:ln>
              </c:spPr>
            </c:marker>
            <c:bubble3D val="0"/>
          </c:dPt>
          <c:dPt>
            <c:idx val="42"/>
            <c:marker>
              <c:spPr>
                <a:solidFill>
                  <a:srgbClr val="0066FF"/>
                </a:solidFill>
                <a:ln>
                  <a:noFill/>
                </a:ln>
              </c:spPr>
            </c:marker>
            <c:bubble3D val="0"/>
          </c:dPt>
          <c:dPt>
            <c:idx val="43"/>
            <c:marker>
              <c:spPr>
                <a:solidFill>
                  <a:srgbClr val="0066FF"/>
                </a:solidFill>
                <a:ln>
                  <a:noFill/>
                </a:ln>
              </c:spPr>
            </c:marker>
            <c:bubble3D val="0"/>
          </c:dPt>
          <c:dPt>
            <c:idx val="44"/>
            <c:marker>
              <c:spPr>
                <a:solidFill>
                  <a:srgbClr val="0066FF"/>
                </a:solidFill>
                <a:ln>
                  <a:noFill/>
                </a:ln>
              </c:spPr>
            </c:marker>
            <c:bubble3D val="0"/>
          </c:dPt>
          <c:dPt>
            <c:idx val="45"/>
            <c:marker>
              <c:spPr>
                <a:solidFill>
                  <a:srgbClr val="0066FF"/>
                </a:solidFill>
                <a:ln>
                  <a:noFill/>
                </a:ln>
              </c:spPr>
            </c:marker>
            <c:bubble3D val="0"/>
          </c:dPt>
          <c:dPt>
            <c:idx val="47"/>
            <c:marker>
              <c:spPr>
                <a:solidFill>
                  <a:srgbClr val="FF0000"/>
                </a:solidFill>
                <a:ln>
                  <a:noFill/>
                </a:ln>
              </c:spPr>
            </c:marker>
            <c:bubble3D val="0"/>
          </c:dPt>
          <c:dPt>
            <c:idx val="48"/>
            <c:marker>
              <c:spPr>
                <a:solidFill>
                  <a:srgbClr val="FF0000"/>
                </a:solidFill>
                <a:ln>
                  <a:noFill/>
                </a:ln>
              </c:spPr>
            </c:marker>
            <c:bubble3D val="0"/>
          </c:dPt>
          <c:dPt>
            <c:idx val="49"/>
            <c:marker>
              <c:spPr>
                <a:solidFill>
                  <a:srgbClr val="FF0000"/>
                </a:solidFill>
                <a:ln>
                  <a:noFill/>
                </a:ln>
              </c:spPr>
            </c:marker>
            <c:bubble3D val="0"/>
          </c:dPt>
          <c:trendline>
            <c:spPr>
              <a:ln w="25400">
                <a:solidFill>
                  <a:schemeClr val="accent6">
                    <a:lumMod val="75000"/>
                  </a:schemeClr>
                </a:solidFill>
              </a:ln>
            </c:spPr>
            <c:trendlineType val="poly"/>
            <c:order val="2"/>
            <c:dispRSqr val="0"/>
            <c:dispEq val="0"/>
          </c:trendline>
          <c:xVal>
            <c:numRef>
              <c:f>'PFP-N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'PFP-N US corn'!$I$2:$I$52</c:f>
              <c:numCache>
                <c:formatCode>0.00</c:formatCode>
                <c:ptCount val="51"/>
                <c:pt idx="0">
                  <c:v>1.2758620689655173</c:v>
                </c:pt>
                <c:pt idx="1">
                  <c:v>1.1227272727272726</c:v>
                </c:pt>
                <c:pt idx="2">
                  <c:v>0.93406593406593397</c:v>
                </c:pt>
                <c:pt idx="3">
                  <c:v>0.93618513323983166</c:v>
                </c:pt>
                <c:pt idx="4">
                  <c:v>0.83089464882943165</c:v>
                </c:pt>
                <c:pt idx="5">
                  <c:v>0.83968719452590423</c:v>
                </c:pt>
                <c:pt idx="6">
                  <c:v>0.68768996960486328</c:v>
                </c:pt>
                <c:pt idx="7">
                  <c:v>0.8759196659375621</c:v>
                </c:pt>
                <c:pt idx="8">
                  <c:v>0.87862318840579701</c:v>
                </c:pt>
                <c:pt idx="9">
                  <c:v>0.86115827202414652</c:v>
                </c:pt>
                <c:pt idx="10">
                  <c:v>0.7426151621565793</c:v>
                </c:pt>
                <c:pt idx="11">
                  <c:v>0.87537993920972645</c:v>
                </c:pt>
                <c:pt idx="12">
                  <c:v>0.71434369672863063</c:v>
                </c:pt>
                <c:pt idx="13">
                  <c:v>0.73893229166666663</c:v>
                </c:pt>
                <c:pt idx="14">
                  <c:v>0.84377610693400162</c:v>
                </c:pt>
                <c:pt idx="15">
                  <c:v>0.84490740740740722</c:v>
                </c:pt>
                <c:pt idx="16">
                  <c:v>0.72916666666666663</c:v>
                </c:pt>
                <c:pt idx="17">
                  <c:v>0.81947475355557242</c:v>
                </c:pt>
                <c:pt idx="18">
                  <c:v>0.86445208094692638</c:v>
                </c:pt>
                <c:pt idx="19">
                  <c:v>0.61653385068770139</c:v>
                </c:pt>
                <c:pt idx="20">
                  <c:v>0.79684413780594632</c:v>
                </c:pt>
                <c:pt idx="21">
                  <c:v>0.86840425100834451</c:v>
                </c:pt>
                <c:pt idx="22">
                  <c:v>0.9509857991948264</c:v>
                </c:pt>
                <c:pt idx="23">
                  <c:v>0.94539141414141414</c:v>
                </c:pt>
                <c:pt idx="24">
                  <c:v>0.63661675069606438</c:v>
                </c:pt>
                <c:pt idx="25">
                  <c:v>0.91403769284819603</c:v>
                </c:pt>
                <c:pt idx="26">
                  <c:v>0.92542964466328514</c:v>
                </c:pt>
                <c:pt idx="27">
                  <c:v>0.87474693311490714</c:v>
                </c:pt>
                <c:pt idx="28">
                  <c:v>1.0670666020892019</c:v>
                </c:pt>
                <c:pt idx="29">
                  <c:v>0.84406587966147051</c:v>
                </c:pt>
                <c:pt idx="30">
                  <c:v>1.1020777388987386</c:v>
                </c:pt>
                <c:pt idx="31">
                  <c:v>0.90291806627831261</c:v>
                </c:pt>
                <c:pt idx="32">
                  <c:v>0.96895615784533928</c:v>
                </c:pt>
                <c:pt idx="33">
                  <c:v>0.97142533185718927</c:v>
                </c:pt>
                <c:pt idx="34">
                  <c:v>1.0297624537226124</c:v>
                </c:pt>
                <c:pt idx="35">
                  <c:v>1.0265459567285562</c:v>
                </c:pt>
                <c:pt idx="36">
                  <c:v>1.0245391686142125</c:v>
                </c:pt>
                <c:pt idx="37">
                  <c:v>1.1311494999860858</c:v>
                </c:pt>
                <c:pt idx="38">
                  <c:v>0.98312043795620441</c:v>
                </c:pt>
                <c:pt idx="39">
                  <c:v>1.0871467677753401</c:v>
                </c:pt>
                <c:pt idx="40">
                  <c:v>1.2515439410135074</c:v>
                </c:pt>
                <c:pt idx="41">
                  <c:v>1.1166700278717898</c:v>
                </c:pt>
                <c:pt idx="42">
                  <c:v>1.1419343283582088</c:v>
                </c:pt>
                <c:pt idx="43">
                  <c:v>1.153419399719986</c:v>
                </c:pt>
                <c:pt idx="44">
                  <c:v>1.1739745692955592</c:v>
                </c:pt>
                <c:pt idx="45">
                  <c:v>1.3619864525708669</c:v>
                </c:pt>
                <c:pt idx="46">
                  <c:v>1.1237113402061853</c:v>
                </c:pt>
                <c:pt idx="47">
                  <c:v>1.0715328467153284</c:v>
                </c:pt>
                <c:pt idx="48">
                  <c:v>0.8920289855072463</c:v>
                </c:pt>
                <c:pt idx="49">
                  <c:v>1.137410071942446</c:v>
                </c:pt>
                <c:pt idx="50">
                  <c:v>1.2242268041237112</c:v>
                </c:pt>
              </c:numCache>
            </c:numRef>
          </c:yVal>
          <c:smooth val="0"/>
        </c:ser>
        <c:dLbls>
          <c:showLegendKey val="0"/>
          <c:showVal val="0"/>
          <c:showCatName val="0"/>
          <c:showSerName val="0"/>
          <c:showPercent val="0"/>
          <c:showBubbleSize val="0"/>
        </c:dLbls>
        <c:axId val="526462568"/>
        <c:axId val="526462960"/>
      </c:scatterChart>
      <c:valAx>
        <c:axId val="526462568"/>
        <c:scaling>
          <c:orientation val="minMax"/>
          <c:max val="2014"/>
          <c:min val="1964"/>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6462960"/>
        <c:crosses val="autoZero"/>
        <c:crossBetween val="midCat"/>
        <c:majorUnit val="5"/>
      </c:valAx>
      <c:valAx>
        <c:axId val="526462960"/>
        <c:scaling>
          <c:orientation val="minMax"/>
        </c:scaling>
        <c:delete val="0"/>
        <c:axPos val="l"/>
        <c:majorGridlines/>
        <c:numFmt formatCode="0.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6462568"/>
        <c:crosses val="autoZero"/>
        <c:crossBetween val="midCat"/>
      </c:valAx>
      <c:spPr>
        <a:solidFill>
          <a:schemeClr val="accent6">
            <a:lumMod val="20000"/>
            <a:lumOff val="80000"/>
          </a:schemeClr>
        </a:solidFill>
      </c:spPr>
    </c:plotArea>
    <c:plotVisOnly val="1"/>
    <c:dispBlanksAs val="gap"/>
    <c:showDLblsOverMax val="0"/>
  </c:chart>
  <c:spPr>
    <a:solidFill>
      <a:schemeClr val="accent6">
        <a:lumMod val="40000"/>
        <a:lumOff val="60000"/>
      </a:schemeClr>
    </a:solidFill>
  </c:spPr>
  <c:txPr>
    <a:bodyPr/>
    <a:lstStyle/>
    <a:p>
      <a:pPr>
        <a:defRPr sz="1600" b="1"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US" sz="1920" b="1" i="0" u="none" strike="noStrike" baseline="0">
                <a:solidFill>
                  <a:srgbClr val="000000"/>
                </a:solidFill>
                <a:latin typeface="Calibri"/>
                <a:cs typeface="Calibri"/>
              </a:rPr>
              <a:t>Removal to Use Ratio, US Corn N</a:t>
            </a:r>
          </a:p>
          <a:p>
            <a:pPr>
              <a:defRPr sz="1600" b="1" i="0" u="none" strike="noStrike" baseline="0">
                <a:solidFill>
                  <a:srgbClr val="000000"/>
                </a:solidFill>
                <a:latin typeface="Calibri"/>
                <a:ea typeface="Calibri"/>
                <a:cs typeface="Calibri"/>
              </a:defRPr>
            </a:pPr>
            <a:r>
              <a:rPr lang="en-US" sz="1920" b="0" i="0" u="none" strike="noStrike" baseline="0">
                <a:solidFill>
                  <a:srgbClr val="000000"/>
                </a:solidFill>
                <a:latin typeface="Calibri"/>
                <a:cs typeface="Calibri"/>
              </a:rPr>
              <a:t>N removed in grain per unit N applied as fertilizer</a:t>
            </a:r>
          </a:p>
        </c:rich>
      </c:tx>
      <c:layout/>
      <c:overlay val="0"/>
      <c:spPr>
        <a:noFill/>
        <a:ln w="25400">
          <a:noFill/>
        </a:ln>
      </c:spPr>
    </c:title>
    <c:autoTitleDeleted val="0"/>
    <c:plotArea>
      <c:layout>
        <c:manualLayout>
          <c:layoutTarget val="inner"/>
          <c:xMode val="edge"/>
          <c:yMode val="edge"/>
          <c:x val="9.0386432465172625E-2"/>
          <c:y val="0.22264168027947559"/>
          <c:w val="0.85788023420149506"/>
          <c:h val="0.6394456986582987"/>
        </c:manualLayout>
      </c:layout>
      <c:scatterChart>
        <c:scatterStyle val="lineMarker"/>
        <c:varyColors val="0"/>
        <c:ser>
          <c:idx val="4"/>
          <c:order val="0"/>
          <c:tx>
            <c:strRef>
              <c:f>'PFP-N US corn'!$J$1</c:f>
              <c:strCache>
                <c:ptCount val="1"/>
                <c:pt idx="0">
                  <c:v>Removal to use ratio, assuming 0.67 lbN/bu</c:v>
                </c:pt>
              </c:strCache>
            </c:strRef>
          </c:tx>
          <c:spPr>
            <a:ln w="28575">
              <a:noFill/>
            </a:ln>
          </c:spPr>
          <c:marker>
            <c:symbol val="diamond"/>
            <c:size val="7"/>
            <c:spPr>
              <a:solidFill>
                <a:schemeClr val="accent6">
                  <a:lumMod val="75000"/>
                </a:schemeClr>
              </a:solidFill>
              <a:ln>
                <a:noFill/>
              </a:ln>
            </c:spPr>
          </c:marker>
          <c:dPt>
            <c:idx val="40"/>
            <c:marker>
              <c:spPr>
                <a:solidFill>
                  <a:srgbClr val="0066FF"/>
                </a:solidFill>
                <a:ln>
                  <a:noFill/>
                </a:ln>
              </c:spPr>
            </c:marker>
            <c:bubble3D val="0"/>
          </c:dPt>
          <c:dPt>
            <c:idx val="42"/>
            <c:marker>
              <c:spPr>
                <a:solidFill>
                  <a:srgbClr val="0066FF"/>
                </a:solidFill>
                <a:ln>
                  <a:noFill/>
                </a:ln>
              </c:spPr>
            </c:marker>
            <c:bubble3D val="0"/>
          </c:dPt>
          <c:dPt>
            <c:idx val="43"/>
            <c:marker>
              <c:spPr>
                <a:solidFill>
                  <a:srgbClr val="0066FF"/>
                </a:solidFill>
                <a:ln>
                  <a:noFill/>
                </a:ln>
              </c:spPr>
            </c:marker>
            <c:bubble3D val="0"/>
          </c:dPt>
          <c:dPt>
            <c:idx val="44"/>
            <c:marker>
              <c:spPr>
                <a:solidFill>
                  <a:srgbClr val="0066FF"/>
                </a:solidFill>
                <a:ln>
                  <a:noFill/>
                </a:ln>
              </c:spPr>
            </c:marker>
            <c:bubble3D val="0"/>
          </c:dPt>
          <c:dPt>
            <c:idx val="45"/>
            <c:marker>
              <c:spPr>
                <a:solidFill>
                  <a:srgbClr val="0066FF"/>
                </a:solidFill>
                <a:ln>
                  <a:noFill/>
                </a:ln>
              </c:spPr>
            </c:marker>
            <c:bubble3D val="0"/>
          </c:dPt>
          <c:dPt>
            <c:idx val="47"/>
            <c:marker>
              <c:spPr>
                <a:solidFill>
                  <a:srgbClr val="FF0000"/>
                </a:solidFill>
                <a:ln>
                  <a:noFill/>
                </a:ln>
              </c:spPr>
            </c:marker>
            <c:bubble3D val="0"/>
          </c:dPt>
          <c:dPt>
            <c:idx val="48"/>
            <c:marker>
              <c:spPr>
                <a:solidFill>
                  <a:srgbClr val="FF0000"/>
                </a:solidFill>
                <a:ln>
                  <a:noFill/>
                </a:ln>
              </c:spPr>
            </c:marker>
            <c:bubble3D val="0"/>
          </c:dPt>
          <c:dPt>
            <c:idx val="49"/>
            <c:marker>
              <c:spPr>
                <a:solidFill>
                  <a:srgbClr val="FF0000"/>
                </a:solidFill>
                <a:ln>
                  <a:noFill/>
                </a:ln>
              </c:spPr>
            </c:marker>
            <c:bubble3D val="0"/>
          </c:dPt>
          <c:trendline>
            <c:spPr>
              <a:ln w="25400">
                <a:solidFill>
                  <a:schemeClr val="accent6">
                    <a:lumMod val="75000"/>
                  </a:schemeClr>
                </a:solidFill>
              </a:ln>
            </c:spPr>
            <c:trendlineType val="poly"/>
            <c:order val="2"/>
            <c:dispRSqr val="0"/>
            <c:dispEq val="0"/>
          </c:trendline>
          <c:xVal>
            <c:numRef>
              <c:f>'PFP-N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'PFP-N US corn'!$J$2:$J$52</c:f>
              <c:numCache>
                <c:formatCode>0.00</c:formatCode>
                <c:ptCount val="51"/>
                <c:pt idx="0">
                  <c:v>0.85482758620689669</c:v>
                </c:pt>
                <c:pt idx="1">
                  <c:v>0.75222727272727263</c:v>
                </c:pt>
                <c:pt idx="2">
                  <c:v>0.62582417582417582</c:v>
                </c:pt>
                <c:pt idx="3">
                  <c:v>0.62724403927068728</c:v>
                </c:pt>
                <c:pt idx="4">
                  <c:v>0.55669941471571927</c:v>
                </c:pt>
                <c:pt idx="5">
                  <c:v>0.56259042033235585</c:v>
                </c:pt>
                <c:pt idx="6">
                  <c:v>0.46075227963525844</c:v>
                </c:pt>
                <c:pt idx="7">
                  <c:v>0.58686617617816661</c:v>
                </c:pt>
                <c:pt idx="8">
                  <c:v>0.58867753623188401</c:v>
                </c:pt>
                <c:pt idx="9">
                  <c:v>0.57697604225617816</c:v>
                </c:pt>
                <c:pt idx="10">
                  <c:v>0.49755215864490815</c:v>
                </c:pt>
                <c:pt idx="11">
                  <c:v>0.58650455927051681</c:v>
                </c:pt>
                <c:pt idx="12">
                  <c:v>0.47861027680818252</c:v>
                </c:pt>
                <c:pt idx="13">
                  <c:v>0.4950846354166667</c:v>
                </c:pt>
                <c:pt idx="14">
                  <c:v>0.56532999164578113</c:v>
                </c:pt>
                <c:pt idx="15">
                  <c:v>0.56608796296296282</c:v>
                </c:pt>
                <c:pt idx="16">
                  <c:v>0.48854166666666665</c:v>
                </c:pt>
                <c:pt idx="17">
                  <c:v>0.54904808488223356</c:v>
                </c:pt>
                <c:pt idx="18">
                  <c:v>0.57918289423444069</c:v>
                </c:pt>
                <c:pt idx="19">
                  <c:v>0.41307767996075995</c:v>
                </c:pt>
                <c:pt idx="20">
                  <c:v>0.53388557232998402</c:v>
                </c:pt>
                <c:pt idx="21">
                  <c:v>0.58183084817559083</c:v>
                </c:pt>
                <c:pt idx="22">
                  <c:v>0.63716048546053372</c:v>
                </c:pt>
                <c:pt idx="23">
                  <c:v>0.63341224747474756</c:v>
                </c:pt>
                <c:pt idx="24">
                  <c:v>0.42653322296636315</c:v>
                </c:pt>
                <c:pt idx="25">
                  <c:v>0.61240525420829139</c:v>
                </c:pt>
                <c:pt idx="26">
                  <c:v>0.62003786192440113</c:v>
                </c:pt>
                <c:pt idx="27">
                  <c:v>0.58608044518698788</c:v>
                </c:pt>
                <c:pt idx="28">
                  <c:v>0.71493462339976532</c:v>
                </c:pt>
                <c:pt idx="29">
                  <c:v>0.56552413937318524</c:v>
                </c:pt>
                <c:pt idx="30">
                  <c:v>0.73839208506215492</c:v>
                </c:pt>
                <c:pt idx="31">
                  <c:v>0.60495510440646949</c:v>
                </c:pt>
                <c:pt idx="32">
                  <c:v>0.64920062575637738</c:v>
                </c:pt>
                <c:pt idx="33">
                  <c:v>0.65085497234431688</c:v>
                </c:pt>
                <c:pt idx="34">
                  <c:v>0.68994084399415034</c:v>
                </c:pt>
                <c:pt idx="35">
                  <c:v>0.68778579100813264</c:v>
                </c:pt>
                <c:pt idx="36">
                  <c:v>0.68644124297152243</c:v>
                </c:pt>
                <c:pt idx="37">
                  <c:v>0.7578701649906775</c:v>
                </c:pt>
                <c:pt idx="38">
                  <c:v>0.658690693430657</c:v>
                </c:pt>
                <c:pt idx="39">
                  <c:v>0.72838833440947792</c:v>
                </c:pt>
                <c:pt idx="40">
                  <c:v>0.83853444047905001</c:v>
                </c:pt>
                <c:pt idx="41">
                  <c:v>0.74816891867409918</c:v>
                </c:pt>
                <c:pt idx="42">
                  <c:v>0.765096</c:v>
                </c:pt>
                <c:pt idx="43">
                  <c:v>0.77279099781239069</c:v>
                </c:pt>
                <c:pt idx="44">
                  <c:v>0.78656296142802473</c:v>
                </c:pt>
                <c:pt idx="45">
                  <c:v>0.91253092322248086</c:v>
                </c:pt>
                <c:pt idx="46">
                  <c:v>0.75288659793814428</c:v>
                </c:pt>
                <c:pt idx="47">
                  <c:v>0.71792700729927006</c:v>
                </c:pt>
                <c:pt idx="48">
                  <c:v>0.59765942028985508</c:v>
                </c:pt>
                <c:pt idx="49">
                  <c:v>0.76206474820143888</c:v>
                </c:pt>
                <c:pt idx="50">
                  <c:v>0.82023195876288657</c:v>
                </c:pt>
              </c:numCache>
            </c:numRef>
          </c:yVal>
          <c:smooth val="0"/>
        </c:ser>
        <c:dLbls>
          <c:showLegendKey val="0"/>
          <c:showVal val="0"/>
          <c:showCatName val="0"/>
          <c:showSerName val="0"/>
          <c:showPercent val="0"/>
          <c:showBubbleSize val="0"/>
        </c:dLbls>
        <c:axId val="526463744"/>
        <c:axId val="686255576"/>
      </c:scatterChart>
      <c:valAx>
        <c:axId val="526463744"/>
        <c:scaling>
          <c:orientation val="minMax"/>
          <c:max val="2014"/>
          <c:min val="1964"/>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86255576"/>
        <c:crosses val="autoZero"/>
        <c:crossBetween val="midCat"/>
        <c:majorUnit val="5"/>
      </c:valAx>
      <c:valAx>
        <c:axId val="686255576"/>
        <c:scaling>
          <c:orientation val="minMax"/>
        </c:scaling>
        <c:delete val="0"/>
        <c:axPos val="l"/>
        <c:majorGridlines/>
        <c:numFmt formatCode="0.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6463744"/>
        <c:crosses val="autoZero"/>
        <c:crossBetween val="midCat"/>
      </c:valAx>
      <c:spPr>
        <a:solidFill>
          <a:schemeClr val="accent6">
            <a:lumMod val="20000"/>
            <a:lumOff val="80000"/>
          </a:schemeClr>
        </a:solidFill>
      </c:spPr>
    </c:plotArea>
    <c:plotVisOnly val="1"/>
    <c:dispBlanksAs val="gap"/>
    <c:showDLblsOverMax val="0"/>
  </c:chart>
  <c:spPr>
    <a:solidFill>
      <a:schemeClr val="accent6">
        <a:lumMod val="40000"/>
        <a:lumOff val="60000"/>
      </a:schemeClr>
    </a:solidFill>
  </c:spPr>
  <c:txPr>
    <a:bodyPr/>
    <a:lstStyle/>
    <a:p>
      <a:pPr>
        <a:defRPr sz="1600" b="1"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v>Yield, bu/A</c:v>
          </c:tx>
          <c:spPr>
            <a:ln w="28575"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1"/>
            <c:dispEq val="1"/>
            <c:trendlineLbl>
              <c:layout>
                <c:manualLayout>
                  <c:x val="-0.23033710807301316"/>
                  <c:y val="-2.5767185345676579E-2"/>
                </c:manualLayout>
              </c:layout>
              <c:tx>
                <c:rich>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baseline="0"/>
                      <a:t>y = 1.78x - 3433</a:t>
                    </a:r>
                    <a:br>
                      <a:rPr lang="en-US" baseline="0"/>
                    </a:br>
                    <a:r>
                      <a:rPr lang="en-US" baseline="0"/>
                      <a:t>R² = 0.86</a:t>
                    </a:r>
                    <a:endParaRPr lang="en-US"/>
                  </a:p>
                </c:rich>
              </c:tx>
              <c:numFmt formatCode="General" sourceLinked="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trendlineLbl>
          </c:trendline>
          <c:xVal>
            <c:numRef>
              <c:f>'PFP-N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'PFP-N US corn'!$F$2:$F$52</c:f>
              <c:numCache>
                <c:formatCode>0.0</c:formatCode>
                <c:ptCount val="51"/>
                <c:pt idx="0">
                  <c:v>62.9</c:v>
                </c:pt>
                <c:pt idx="1">
                  <c:v>74.099999999999994</c:v>
                </c:pt>
                <c:pt idx="2">
                  <c:v>73.099999999999994</c:v>
                </c:pt>
                <c:pt idx="3">
                  <c:v>80.099999999999994</c:v>
                </c:pt>
                <c:pt idx="4">
                  <c:v>79.5</c:v>
                </c:pt>
                <c:pt idx="5">
                  <c:v>85.9</c:v>
                </c:pt>
                <c:pt idx="6">
                  <c:v>72.400000000000006</c:v>
                </c:pt>
                <c:pt idx="7">
                  <c:v>88.1</c:v>
                </c:pt>
                <c:pt idx="8">
                  <c:v>97</c:v>
                </c:pt>
                <c:pt idx="9">
                  <c:v>91.3</c:v>
                </c:pt>
                <c:pt idx="10">
                  <c:v>71.900000000000006</c:v>
                </c:pt>
                <c:pt idx="11">
                  <c:v>86.4</c:v>
                </c:pt>
                <c:pt idx="12">
                  <c:v>88</c:v>
                </c:pt>
                <c:pt idx="13">
                  <c:v>90.8</c:v>
                </c:pt>
                <c:pt idx="14">
                  <c:v>101</c:v>
                </c:pt>
                <c:pt idx="15">
                  <c:v>109.5</c:v>
                </c:pt>
                <c:pt idx="16">
                  <c:v>91</c:v>
                </c:pt>
                <c:pt idx="17">
                  <c:v>108.9</c:v>
                </c:pt>
                <c:pt idx="18">
                  <c:v>113.2</c:v>
                </c:pt>
                <c:pt idx="19">
                  <c:v>81.099999999999994</c:v>
                </c:pt>
                <c:pt idx="20">
                  <c:v>106.7</c:v>
                </c:pt>
                <c:pt idx="21">
                  <c:v>118</c:v>
                </c:pt>
                <c:pt idx="22">
                  <c:v>119.4</c:v>
                </c:pt>
                <c:pt idx="23">
                  <c:v>119.8</c:v>
                </c:pt>
                <c:pt idx="24">
                  <c:v>84.6</c:v>
                </c:pt>
                <c:pt idx="25">
                  <c:v>116.3</c:v>
                </c:pt>
                <c:pt idx="26">
                  <c:v>118.5</c:v>
                </c:pt>
                <c:pt idx="27">
                  <c:v>108.6</c:v>
                </c:pt>
                <c:pt idx="28">
                  <c:v>131.5</c:v>
                </c:pt>
                <c:pt idx="29">
                  <c:v>100.7</c:v>
                </c:pt>
                <c:pt idx="30">
                  <c:v>138.6</c:v>
                </c:pt>
                <c:pt idx="31">
                  <c:v>113.5</c:v>
                </c:pt>
                <c:pt idx="32">
                  <c:v>127.1</c:v>
                </c:pt>
                <c:pt idx="33">
                  <c:v>126.7</c:v>
                </c:pt>
                <c:pt idx="34">
                  <c:v>134.4</c:v>
                </c:pt>
                <c:pt idx="35">
                  <c:v>133.80000000000001</c:v>
                </c:pt>
                <c:pt idx="36">
                  <c:v>136.9</c:v>
                </c:pt>
                <c:pt idx="37">
                  <c:v>138.19999999999999</c:v>
                </c:pt>
                <c:pt idx="38">
                  <c:v>129.30000000000001</c:v>
                </c:pt>
                <c:pt idx="39">
                  <c:v>142.19999999999999</c:v>
                </c:pt>
                <c:pt idx="40">
                  <c:v>160.30000000000001</c:v>
                </c:pt>
                <c:pt idx="41">
                  <c:v>147.9</c:v>
                </c:pt>
                <c:pt idx="42">
                  <c:v>149.1</c:v>
                </c:pt>
                <c:pt idx="43">
                  <c:v>150.69999999999999</c:v>
                </c:pt>
                <c:pt idx="44">
                  <c:v>153.30000000000001</c:v>
                </c:pt>
                <c:pt idx="45">
                  <c:v>164.4</c:v>
                </c:pt>
                <c:pt idx="46">
                  <c:v>152.6</c:v>
                </c:pt>
                <c:pt idx="47">
                  <c:v>146.80000000000001</c:v>
                </c:pt>
                <c:pt idx="48">
                  <c:v>123.1</c:v>
                </c:pt>
                <c:pt idx="49">
                  <c:v>158.1</c:v>
                </c:pt>
                <c:pt idx="50">
                  <c:v>171</c:v>
                </c:pt>
              </c:numCache>
            </c:numRef>
          </c:yVal>
          <c:smooth val="0"/>
        </c:ser>
        <c:dLbls>
          <c:showLegendKey val="0"/>
          <c:showVal val="0"/>
          <c:showCatName val="0"/>
          <c:showSerName val="0"/>
          <c:showPercent val="0"/>
          <c:showBubbleSize val="0"/>
        </c:dLbls>
        <c:axId val="686256360"/>
        <c:axId val="686256752"/>
      </c:scatterChart>
      <c:valAx>
        <c:axId val="686256360"/>
        <c:scaling>
          <c:orientation val="minMax"/>
          <c:max val="2014"/>
          <c:min val="196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686256752"/>
        <c:crosses val="autoZero"/>
        <c:crossBetween val="midCat"/>
      </c:valAx>
      <c:valAx>
        <c:axId val="686256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68625636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0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US" sz="1920" b="1" i="0" u="none" strike="noStrike" baseline="0">
                <a:solidFill>
                  <a:srgbClr val="000000"/>
                </a:solidFill>
                <a:latin typeface="Calibri"/>
                <a:cs typeface="Calibri"/>
              </a:rPr>
              <a:t>Partial Factor Productivity for P, US Corn</a:t>
            </a:r>
          </a:p>
          <a:p>
            <a:pPr>
              <a:defRPr sz="1600" b="1" i="0" u="none" strike="noStrike" baseline="0">
                <a:solidFill>
                  <a:srgbClr val="000000"/>
                </a:solidFill>
                <a:latin typeface="Calibri"/>
                <a:ea typeface="Calibri"/>
                <a:cs typeface="Calibri"/>
              </a:defRPr>
            </a:pPr>
            <a:r>
              <a:rPr lang="en-US" sz="1920" b="0" i="0" u="none" strike="noStrike" baseline="0">
                <a:solidFill>
                  <a:srgbClr val="000000"/>
                </a:solidFill>
                <a:latin typeface="Calibri"/>
                <a:cs typeface="Calibri"/>
              </a:rPr>
              <a:t>bushels of corn per lb of P</a:t>
            </a:r>
            <a:r>
              <a:rPr lang="en-US" sz="1920" b="0" i="0" u="none" strike="noStrike" baseline="-25000">
                <a:solidFill>
                  <a:srgbClr val="000000"/>
                </a:solidFill>
                <a:latin typeface="Calibri"/>
                <a:cs typeface="Calibri"/>
              </a:rPr>
              <a:t>2</a:t>
            </a:r>
            <a:r>
              <a:rPr lang="en-US" sz="1920" b="0" i="0" u="none" strike="noStrike" baseline="0">
                <a:solidFill>
                  <a:srgbClr val="000000"/>
                </a:solidFill>
                <a:latin typeface="Calibri"/>
                <a:cs typeface="Calibri"/>
              </a:rPr>
              <a:t>O</a:t>
            </a:r>
            <a:r>
              <a:rPr lang="en-US" sz="1920" b="0" i="0" u="none" strike="noStrike" baseline="-25000">
                <a:solidFill>
                  <a:srgbClr val="000000"/>
                </a:solidFill>
                <a:latin typeface="Calibri"/>
                <a:cs typeface="Calibri"/>
              </a:rPr>
              <a:t>5</a:t>
            </a:r>
            <a:r>
              <a:rPr lang="en-US" sz="1920" b="0" i="0" u="none" strike="noStrike" baseline="0">
                <a:solidFill>
                  <a:srgbClr val="000000"/>
                </a:solidFill>
                <a:latin typeface="Calibri"/>
                <a:cs typeface="Calibri"/>
              </a:rPr>
              <a:t> applied as fertilizer</a:t>
            </a:r>
          </a:p>
        </c:rich>
      </c:tx>
      <c:layout/>
      <c:overlay val="0"/>
      <c:spPr>
        <a:noFill/>
        <a:ln w="25400">
          <a:noFill/>
        </a:ln>
      </c:spPr>
    </c:title>
    <c:autoTitleDeleted val="0"/>
    <c:plotArea>
      <c:layout>
        <c:manualLayout>
          <c:layoutTarget val="inner"/>
          <c:xMode val="edge"/>
          <c:yMode val="edge"/>
          <c:x val="9.0386432465172625E-2"/>
          <c:y val="0.22264168027947559"/>
          <c:w val="0.85788023420149484"/>
          <c:h val="0.63944569865829815"/>
        </c:manualLayout>
      </c:layout>
      <c:scatterChart>
        <c:scatterStyle val="lineMarker"/>
        <c:varyColors val="0"/>
        <c:ser>
          <c:idx val="4"/>
          <c:order val="0"/>
          <c:tx>
            <c:strRef>
              <c:f>'PFP-P US corn'!$I$1</c:f>
              <c:strCache>
                <c:ptCount val="1"/>
                <c:pt idx="0">
                  <c:v>PFP, bu corn per lb P2O5</c:v>
                </c:pt>
              </c:strCache>
            </c:strRef>
          </c:tx>
          <c:spPr>
            <a:ln w="28575">
              <a:noFill/>
            </a:ln>
          </c:spPr>
          <c:marker>
            <c:symbol val="diamond"/>
            <c:size val="7"/>
            <c:spPr>
              <a:solidFill>
                <a:schemeClr val="accent6">
                  <a:lumMod val="75000"/>
                </a:schemeClr>
              </a:solidFill>
              <a:ln>
                <a:noFill/>
              </a:ln>
            </c:spPr>
          </c:marker>
          <c:dPt>
            <c:idx val="40"/>
            <c:marker>
              <c:spPr>
                <a:solidFill>
                  <a:srgbClr val="0066FF"/>
                </a:solidFill>
                <a:ln>
                  <a:noFill/>
                </a:ln>
              </c:spPr>
            </c:marker>
            <c:bubble3D val="0"/>
          </c:dPt>
          <c:dPt>
            <c:idx val="42"/>
            <c:marker>
              <c:spPr>
                <a:solidFill>
                  <a:srgbClr val="0066FF"/>
                </a:solidFill>
                <a:ln>
                  <a:noFill/>
                </a:ln>
              </c:spPr>
            </c:marker>
            <c:bubble3D val="0"/>
          </c:dPt>
          <c:dPt>
            <c:idx val="43"/>
            <c:marker>
              <c:spPr>
                <a:solidFill>
                  <a:srgbClr val="0066FF"/>
                </a:solidFill>
                <a:ln>
                  <a:noFill/>
                </a:ln>
              </c:spPr>
            </c:marker>
            <c:bubble3D val="0"/>
          </c:dPt>
          <c:dPt>
            <c:idx val="44"/>
            <c:marker>
              <c:spPr>
                <a:solidFill>
                  <a:srgbClr val="0066FF"/>
                </a:solidFill>
                <a:ln>
                  <a:noFill/>
                </a:ln>
              </c:spPr>
            </c:marker>
            <c:bubble3D val="0"/>
          </c:dPt>
          <c:dPt>
            <c:idx val="45"/>
            <c:marker>
              <c:spPr>
                <a:solidFill>
                  <a:srgbClr val="0066FF"/>
                </a:solidFill>
                <a:ln>
                  <a:noFill/>
                </a:ln>
              </c:spPr>
            </c:marker>
            <c:bubble3D val="0"/>
          </c:dPt>
          <c:dPt>
            <c:idx val="47"/>
            <c:marker>
              <c:spPr>
                <a:solidFill>
                  <a:srgbClr val="FF0000"/>
                </a:solidFill>
                <a:ln>
                  <a:noFill/>
                </a:ln>
              </c:spPr>
            </c:marker>
            <c:bubble3D val="0"/>
          </c:dPt>
          <c:dPt>
            <c:idx val="48"/>
            <c:marker>
              <c:spPr>
                <a:solidFill>
                  <a:srgbClr val="FF0000"/>
                </a:solidFill>
                <a:ln>
                  <a:noFill/>
                </a:ln>
              </c:spPr>
            </c:marker>
            <c:bubble3D val="0"/>
          </c:dPt>
          <c:dPt>
            <c:idx val="49"/>
            <c:marker>
              <c:spPr>
                <a:solidFill>
                  <a:srgbClr val="FF0000"/>
                </a:solidFill>
                <a:ln>
                  <a:noFill/>
                </a:ln>
              </c:spPr>
            </c:marker>
            <c:bubble3D val="0"/>
          </c:dPt>
          <c:trendline>
            <c:spPr>
              <a:ln w="25400">
                <a:solidFill>
                  <a:schemeClr val="accent6">
                    <a:lumMod val="75000"/>
                  </a:schemeClr>
                </a:solidFill>
              </a:ln>
            </c:spPr>
            <c:trendlineType val="poly"/>
            <c:order val="2"/>
            <c:dispRSqr val="0"/>
            <c:dispEq val="0"/>
          </c:trendline>
          <c:xVal>
            <c:numRef>
              <c:f>'PFP-P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'PFP-P US corn'!$I$2:$I$52</c:f>
              <c:numCache>
                <c:formatCode>0.00</c:formatCode>
                <c:ptCount val="51"/>
                <c:pt idx="0">
                  <c:v>1.9668542839274543</c:v>
                </c:pt>
                <c:pt idx="1">
                  <c:v>1.8073170731707315</c:v>
                </c:pt>
                <c:pt idx="2">
                  <c:v>1.4912280701754383</c:v>
                </c:pt>
                <c:pt idx="3">
                  <c:v>1.5344827586206893</c:v>
                </c:pt>
                <c:pt idx="4">
                  <c:v>1.3957162921348314</c:v>
                </c:pt>
                <c:pt idx="5">
                  <c:v>1.5427442528735633</c:v>
                </c:pt>
                <c:pt idx="6">
                  <c:v>1.1330203442879498</c:v>
                </c:pt>
                <c:pt idx="7">
                  <c:v>1.6147360703812312</c:v>
                </c:pt>
                <c:pt idx="8">
                  <c:v>1.632996632996633</c:v>
                </c:pt>
                <c:pt idx="9">
                  <c:v>1.6587936046511627</c:v>
                </c:pt>
                <c:pt idx="10">
                  <c:v>1.3329625509825733</c:v>
                </c:pt>
                <c:pt idx="11">
                  <c:v>1.7321571772253408</c:v>
                </c:pt>
                <c:pt idx="12">
                  <c:v>1.4593698175787726</c:v>
                </c:pt>
                <c:pt idx="13">
                  <c:v>1.5173796791443852</c:v>
                </c:pt>
                <c:pt idx="14">
                  <c:v>1.7072346179851252</c:v>
                </c:pt>
                <c:pt idx="15">
                  <c:v>1.7830972154372253</c:v>
                </c:pt>
                <c:pt idx="16">
                  <c:v>1.5848136537791713</c:v>
                </c:pt>
                <c:pt idx="17">
                  <c:v>1.8059701492537317</c:v>
                </c:pt>
                <c:pt idx="18">
                  <c:v>1.979020979020979</c:v>
                </c:pt>
                <c:pt idx="19">
                  <c:v>1.4397466626854845</c:v>
                </c:pt>
                <c:pt idx="20">
                  <c:v>1.8862167336287181</c:v>
                </c:pt>
                <c:pt idx="21">
                  <c:v>2.2854514978087823</c:v>
                </c:pt>
                <c:pt idx="22">
                  <c:v>2.3273540050552546</c:v>
                </c:pt>
                <c:pt idx="23">
                  <c:v>2.3661860556982024</c:v>
                </c:pt>
                <c:pt idx="24">
                  <c:v>1.5435139573070606</c:v>
                </c:pt>
                <c:pt idx="25">
                  <c:v>2.338773605962313</c:v>
                </c:pt>
                <c:pt idx="26">
                  <c:v>2.3233727784840594</c:v>
                </c:pt>
                <c:pt idx="27">
                  <c:v>2.2074914474704648</c:v>
                </c:pt>
                <c:pt idx="28">
                  <c:v>2.8124076746120834</c:v>
                </c:pt>
                <c:pt idx="29">
                  <c:v>2.1930640266204282</c:v>
                </c:pt>
                <c:pt idx="30">
                  <c:v>2.914880310048598</c:v>
                </c:pt>
                <c:pt idx="31">
                  <c:v>2.5100962997728224</c:v>
                </c:pt>
                <c:pt idx="32">
                  <c:v>2.6066820560074615</c:v>
                </c:pt>
                <c:pt idx="33">
                  <c:v>2.6111620762326702</c:v>
                </c:pt>
                <c:pt idx="34">
                  <c:v>2.9946282511870881</c:v>
                </c:pt>
                <c:pt idx="35">
                  <c:v>3.0216802168021681</c:v>
                </c:pt>
                <c:pt idx="36">
                  <c:v>2.8519335921658779</c:v>
                </c:pt>
                <c:pt idx="37">
                  <c:v>3.0965024310456859</c:v>
                </c:pt>
                <c:pt idx="38">
                  <c:v>2.7278481012658231</c:v>
                </c:pt>
                <c:pt idx="39">
                  <c:v>3.0452238146481099</c:v>
                </c:pt>
                <c:pt idx="40">
                  <c:v>3.4690091574501456</c:v>
                </c:pt>
                <c:pt idx="41">
                  <c:v>3.1493731330713084</c:v>
                </c:pt>
                <c:pt idx="42">
                  <c:v>3.1578254716981129</c:v>
                </c:pt>
                <c:pt idx="43">
                  <c:v>3.1900476524685377</c:v>
                </c:pt>
                <c:pt idx="44">
                  <c:v>3.2483279396186444</c:v>
                </c:pt>
                <c:pt idx="45">
                  <c:v>4.6600462144258685</c:v>
                </c:pt>
                <c:pt idx="46">
                  <c:v>3.2606837606837606</c:v>
                </c:pt>
                <c:pt idx="47">
                  <c:v>3.0583333333333336</c:v>
                </c:pt>
                <c:pt idx="48">
                  <c:v>2.5122448979591834</c:v>
                </c:pt>
                <c:pt idx="49">
                  <c:v>3.1619999999999999</c:v>
                </c:pt>
                <c:pt idx="50">
                  <c:v>3.33984375</c:v>
                </c:pt>
              </c:numCache>
            </c:numRef>
          </c:yVal>
          <c:smooth val="0"/>
        </c:ser>
        <c:dLbls>
          <c:showLegendKey val="0"/>
          <c:showVal val="0"/>
          <c:showCatName val="0"/>
          <c:showSerName val="0"/>
          <c:showPercent val="0"/>
          <c:showBubbleSize val="0"/>
        </c:dLbls>
        <c:axId val="523419648"/>
        <c:axId val="523420040"/>
      </c:scatterChart>
      <c:valAx>
        <c:axId val="523419648"/>
        <c:scaling>
          <c:orientation val="minMax"/>
          <c:max val="2014"/>
          <c:min val="1964"/>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3420040"/>
        <c:crosses val="autoZero"/>
        <c:crossBetween val="midCat"/>
        <c:majorUnit val="5"/>
      </c:valAx>
      <c:valAx>
        <c:axId val="523420040"/>
        <c:scaling>
          <c:orientation val="minMax"/>
        </c:scaling>
        <c:delete val="0"/>
        <c:axPos val="l"/>
        <c:majorGridlines/>
        <c:numFmt formatCode="0.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3419648"/>
        <c:crosses val="autoZero"/>
        <c:crossBetween val="midCat"/>
      </c:valAx>
      <c:spPr>
        <a:solidFill>
          <a:schemeClr val="accent6">
            <a:lumMod val="20000"/>
            <a:lumOff val="80000"/>
          </a:schemeClr>
        </a:solidFill>
      </c:spPr>
    </c:plotArea>
    <c:plotVisOnly val="1"/>
    <c:dispBlanksAs val="gap"/>
    <c:showDLblsOverMax val="0"/>
  </c:chart>
  <c:spPr>
    <a:solidFill>
      <a:schemeClr val="accent6">
        <a:lumMod val="40000"/>
        <a:lumOff val="60000"/>
      </a:schemeClr>
    </a:solidFill>
  </c:spPr>
  <c:txPr>
    <a:bodyPr/>
    <a:lstStyle/>
    <a:p>
      <a:pPr>
        <a:defRPr sz="1600" b="1"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US" sz="1920" b="1" i="0" u="none" strike="noStrike" baseline="0">
                <a:solidFill>
                  <a:srgbClr val="000000"/>
                </a:solidFill>
                <a:latin typeface="Calibri"/>
                <a:cs typeface="Calibri"/>
              </a:rPr>
              <a:t>Removal to Use Ratio, US Corn P</a:t>
            </a:r>
          </a:p>
          <a:p>
            <a:pPr>
              <a:defRPr sz="1600" b="1" i="0" u="none" strike="noStrike" baseline="0">
                <a:solidFill>
                  <a:srgbClr val="000000"/>
                </a:solidFill>
                <a:latin typeface="Calibri"/>
                <a:ea typeface="Calibri"/>
                <a:cs typeface="Calibri"/>
              </a:defRPr>
            </a:pPr>
            <a:r>
              <a:rPr lang="en-US" sz="1920" b="0" i="0" u="none" strike="noStrike" baseline="0">
                <a:solidFill>
                  <a:srgbClr val="000000"/>
                </a:solidFill>
                <a:latin typeface="Calibri"/>
                <a:cs typeface="Calibri"/>
              </a:rPr>
              <a:t>P removed in grain per unit P applied as fertilizer</a:t>
            </a:r>
          </a:p>
        </c:rich>
      </c:tx>
      <c:layout/>
      <c:overlay val="0"/>
      <c:spPr>
        <a:noFill/>
        <a:ln w="25400">
          <a:noFill/>
        </a:ln>
      </c:spPr>
    </c:title>
    <c:autoTitleDeleted val="0"/>
    <c:plotArea>
      <c:layout>
        <c:manualLayout>
          <c:layoutTarget val="inner"/>
          <c:xMode val="edge"/>
          <c:yMode val="edge"/>
          <c:x val="9.0386432465172625E-2"/>
          <c:y val="0.22264168027947559"/>
          <c:w val="0.85788023420149506"/>
          <c:h val="0.6394456986582987"/>
        </c:manualLayout>
      </c:layout>
      <c:scatterChart>
        <c:scatterStyle val="lineMarker"/>
        <c:varyColors val="0"/>
        <c:ser>
          <c:idx val="4"/>
          <c:order val="0"/>
          <c:tx>
            <c:strRef>
              <c:f>'PFP-P US corn'!$J$1</c:f>
              <c:strCache>
                <c:ptCount val="1"/>
                <c:pt idx="0">
                  <c:v>Removal to use ratio, assuming 0.35 lb P2O5/bu</c:v>
                </c:pt>
              </c:strCache>
            </c:strRef>
          </c:tx>
          <c:spPr>
            <a:ln w="28575">
              <a:noFill/>
            </a:ln>
          </c:spPr>
          <c:marker>
            <c:symbol val="diamond"/>
            <c:size val="7"/>
            <c:spPr>
              <a:solidFill>
                <a:schemeClr val="accent6">
                  <a:lumMod val="75000"/>
                </a:schemeClr>
              </a:solidFill>
              <a:ln>
                <a:noFill/>
              </a:ln>
            </c:spPr>
          </c:marker>
          <c:dPt>
            <c:idx val="40"/>
            <c:marker>
              <c:spPr>
                <a:solidFill>
                  <a:srgbClr val="0066FF"/>
                </a:solidFill>
                <a:ln>
                  <a:noFill/>
                </a:ln>
              </c:spPr>
            </c:marker>
            <c:bubble3D val="0"/>
          </c:dPt>
          <c:dPt>
            <c:idx val="42"/>
            <c:marker>
              <c:spPr>
                <a:solidFill>
                  <a:srgbClr val="0066FF"/>
                </a:solidFill>
                <a:ln>
                  <a:noFill/>
                </a:ln>
              </c:spPr>
            </c:marker>
            <c:bubble3D val="0"/>
          </c:dPt>
          <c:dPt>
            <c:idx val="43"/>
            <c:marker>
              <c:spPr>
                <a:solidFill>
                  <a:srgbClr val="0066FF"/>
                </a:solidFill>
                <a:ln>
                  <a:noFill/>
                </a:ln>
              </c:spPr>
            </c:marker>
            <c:bubble3D val="0"/>
          </c:dPt>
          <c:dPt>
            <c:idx val="44"/>
            <c:marker>
              <c:spPr>
                <a:solidFill>
                  <a:srgbClr val="0066FF"/>
                </a:solidFill>
                <a:ln>
                  <a:noFill/>
                </a:ln>
              </c:spPr>
            </c:marker>
            <c:bubble3D val="0"/>
          </c:dPt>
          <c:dPt>
            <c:idx val="45"/>
            <c:marker>
              <c:spPr>
                <a:solidFill>
                  <a:srgbClr val="0066FF"/>
                </a:solidFill>
                <a:ln>
                  <a:noFill/>
                </a:ln>
              </c:spPr>
            </c:marker>
            <c:bubble3D val="0"/>
          </c:dPt>
          <c:dPt>
            <c:idx val="47"/>
            <c:marker>
              <c:spPr>
                <a:solidFill>
                  <a:srgbClr val="FF0000"/>
                </a:solidFill>
                <a:ln>
                  <a:noFill/>
                </a:ln>
              </c:spPr>
            </c:marker>
            <c:bubble3D val="0"/>
          </c:dPt>
          <c:dPt>
            <c:idx val="48"/>
            <c:marker>
              <c:spPr>
                <a:solidFill>
                  <a:srgbClr val="FF0000"/>
                </a:solidFill>
                <a:ln>
                  <a:noFill/>
                </a:ln>
              </c:spPr>
            </c:marker>
            <c:bubble3D val="0"/>
          </c:dPt>
          <c:dPt>
            <c:idx val="49"/>
            <c:marker>
              <c:spPr>
                <a:solidFill>
                  <a:srgbClr val="FF0000"/>
                </a:solidFill>
                <a:ln>
                  <a:noFill/>
                </a:ln>
              </c:spPr>
            </c:marker>
            <c:bubble3D val="0"/>
          </c:dPt>
          <c:trendline>
            <c:spPr>
              <a:ln w="25400">
                <a:solidFill>
                  <a:schemeClr val="accent6">
                    <a:lumMod val="75000"/>
                  </a:schemeClr>
                </a:solidFill>
              </a:ln>
            </c:spPr>
            <c:trendlineType val="poly"/>
            <c:order val="2"/>
            <c:dispRSqr val="0"/>
            <c:dispEq val="0"/>
          </c:trendline>
          <c:xVal>
            <c:numRef>
              <c:f>'PFP-P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'PFP-P US corn'!$J$2:$J$52</c:f>
              <c:numCache>
                <c:formatCode>0.00</c:formatCode>
                <c:ptCount val="51"/>
                <c:pt idx="0">
                  <c:v>0.68839899937460902</c:v>
                </c:pt>
                <c:pt idx="1">
                  <c:v>0.63256097560975599</c:v>
                </c:pt>
                <c:pt idx="2">
                  <c:v>0.52192982456140335</c:v>
                </c:pt>
                <c:pt idx="3">
                  <c:v>0.53706896551724126</c:v>
                </c:pt>
                <c:pt idx="4">
                  <c:v>0.48850070224719094</c:v>
                </c:pt>
                <c:pt idx="5">
                  <c:v>0.53996048850574707</c:v>
                </c:pt>
                <c:pt idx="6">
                  <c:v>0.3965571205007824</c:v>
                </c:pt>
                <c:pt idx="7">
                  <c:v>0.56515762463343089</c:v>
                </c:pt>
                <c:pt idx="8">
                  <c:v>0.57154882154882147</c:v>
                </c:pt>
                <c:pt idx="9">
                  <c:v>0.58057776162790686</c:v>
                </c:pt>
                <c:pt idx="10">
                  <c:v>0.46653689284390065</c:v>
                </c:pt>
                <c:pt idx="11">
                  <c:v>0.60625501202886922</c:v>
                </c:pt>
                <c:pt idx="12">
                  <c:v>0.51077943615257038</c:v>
                </c:pt>
                <c:pt idx="13">
                  <c:v>0.5310828877005348</c:v>
                </c:pt>
                <c:pt idx="14">
                  <c:v>0.59753211629479375</c:v>
                </c:pt>
                <c:pt idx="15">
                  <c:v>0.62408402540302887</c:v>
                </c:pt>
                <c:pt idx="16">
                  <c:v>0.55468477882270995</c:v>
                </c:pt>
                <c:pt idx="17">
                  <c:v>0.63208955223880603</c:v>
                </c:pt>
                <c:pt idx="18">
                  <c:v>0.69265734265734258</c:v>
                </c:pt>
                <c:pt idx="19">
                  <c:v>0.50391133193991955</c:v>
                </c:pt>
                <c:pt idx="20">
                  <c:v>0.66017585677005131</c:v>
                </c:pt>
                <c:pt idx="21">
                  <c:v>0.79990802423307372</c:v>
                </c:pt>
                <c:pt idx="22">
                  <c:v>0.81457390176933908</c:v>
                </c:pt>
                <c:pt idx="23">
                  <c:v>0.82816511949437077</c:v>
                </c:pt>
                <c:pt idx="24">
                  <c:v>0.54022988505747116</c:v>
                </c:pt>
                <c:pt idx="25">
                  <c:v>0.81857076208680946</c:v>
                </c:pt>
                <c:pt idx="26">
                  <c:v>0.81318047246942071</c:v>
                </c:pt>
                <c:pt idx="27">
                  <c:v>0.77262200661466263</c:v>
                </c:pt>
                <c:pt idx="28">
                  <c:v>0.98434268611422915</c:v>
                </c:pt>
                <c:pt idx="29">
                  <c:v>0.76757240931714987</c:v>
                </c:pt>
                <c:pt idx="30">
                  <c:v>1.0202081085170092</c:v>
                </c:pt>
                <c:pt idx="31">
                  <c:v>0.87853370492048777</c:v>
                </c:pt>
                <c:pt idx="32">
                  <c:v>0.91233871960261148</c:v>
                </c:pt>
                <c:pt idx="33">
                  <c:v>0.91390672668143447</c:v>
                </c:pt>
                <c:pt idx="34">
                  <c:v>1.0481198879154807</c:v>
                </c:pt>
                <c:pt idx="35">
                  <c:v>1.0575880758807588</c:v>
                </c:pt>
                <c:pt idx="36">
                  <c:v>0.99817675725805721</c:v>
                </c:pt>
                <c:pt idx="37">
                  <c:v>1.08377585086599</c:v>
                </c:pt>
                <c:pt idx="38">
                  <c:v>0.95474683544303807</c:v>
                </c:pt>
                <c:pt idx="39">
                  <c:v>1.0658283351268383</c:v>
                </c:pt>
                <c:pt idx="40">
                  <c:v>1.214153205107551</c:v>
                </c:pt>
                <c:pt idx="41">
                  <c:v>1.1022805965749578</c:v>
                </c:pt>
                <c:pt idx="42">
                  <c:v>1.1052389150943394</c:v>
                </c:pt>
                <c:pt idx="43">
                  <c:v>1.1165166783639882</c:v>
                </c:pt>
                <c:pt idx="44">
                  <c:v>1.1369147788665255</c:v>
                </c:pt>
                <c:pt idx="45">
                  <c:v>1.6310161750490539</c:v>
                </c:pt>
                <c:pt idx="46">
                  <c:v>1.1412393162393162</c:v>
                </c:pt>
                <c:pt idx="47">
                  <c:v>1.0704166666666666</c:v>
                </c:pt>
                <c:pt idx="48">
                  <c:v>0.87928571428571412</c:v>
                </c:pt>
                <c:pt idx="49">
                  <c:v>1.1066999999999998</c:v>
                </c:pt>
                <c:pt idx="50">
                  <c:v>1.1689453125</c:v>
                </c:pt>
              </c:numCache>
            </c:numRef>
          </c:yVal>
          <c:smooth val="0"/>
        </c:ser>
        <c:dLbls>
          <c:showLegendKey val="0"/>
          <c:showVal val="0"/>
          <c:showCatName val="0"/>
          <c:showSerName val="0"/>
          <c:showPercent val="0"/>
          <c:showBubbleSize val="0"/>
        </c:dLbls>
        <c:axId val="523420824"/>
        <c:axId val="523421216"/>
      </c:scatterChart>
      <c:valAx>
        <c:axId val="523420824"/>
        <c:scaling>
          <c:orientation val="minMax"/>
          <c:max val="2014"/>
          <c:min val="1964"/>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3421216"/>
        <c:crosses val="autoZero"/>
        <c:crossBetween val="midCat"/>
        <c:majorUnit val="5"/>
      </c:valAx>
      <c:valAx>
        <c:axId val="523421216"/>
        <c:scaling>
          <c:orientation val="minMax"/>
        </c:scaling>
        <c:delete val="0"/>
        <c:axPos val="l"/>
        <c:majorGridlines/>
        <c:numFmt formatCode="0.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3420824"/>
        <c:crosses val="autoZero"/>
        <c:crossBetween val="midCat"/>
      </c:valAx>
      <c:spPr>
        <a:solidFill>
          <a:schemeClr val="accent6">
            <a:lumMod val="20000"/>
            <a:lumOff val="80000"/>
          </a:schemeClr>
        </a:solidFill>
      </c:spPr>
    </c:plotArea>
    <c:plotVisOnly val="1"/>
    <c:dispBlanksAs val="gap"/>
    <c:showDLblsOverMax val="0"/>
  </c:chart>
  <c:spPr>
    <a:solidFill>
      <a:schemeClr val="accent6">
        <a:lumMod val="40000"/>
        <a:lumOff val="60000"/>
      </a:schemeClr>
    </a:solidFill>
  </c:spPr>
  <c:txPr>
    <a:bodyPr/>
    <a:lstStyle/>
    <a:p>
      <a:pPr>
        <a:defRPr sz="1600" b="1"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US" sz="1920" b="1" i="0" u="none" strike="noStrike" baseline="0">
                <a:solidFill>
                  <a:srgbClr val="000000"/>
                </a:solidFill>
                <a:latin typeface="Calibri"/>
                <a:cs typeface="Calibri"/>
              </a:rPr>
              <a:t>Partial Factor Productivity for K, US Corn</a:t>
            </a:r>
          </a:p>
          <a:p>
            <a:pPr>
              <a:defRPr sz="1600" b="1" i="0" u="none" strike="noStrike" baseline="0">
                <a:solidFill>
                  <a:srgbClr val="000000"/>
                </a:solidFill>
                <a:latin typeface="Calibri"/>
                <a:ea typeface="Calibri"/>
                <a:cs typeface="Calibri"/>
              </a:defRPr>
            </a:pPr>
            <a:r>
              <a:rPr lang="en-US" sz="1920" b="0" i="0" u="none" strike="noStrike" baseline="0">
                <a:solidFill>
                  <a:srgbClr val="000000"/>
                </a:solidFill>
                <a:latin typeface="Calibri"/>
                <a:cs typeface="Calibri"/>
              </a:rPr>
              <a:t>bushels of corn per lb of K</a:t>
            </a:r>
            <a:r>
              <a:rPr lang="en-US" sz="1920" b="0" i="0" u="none" strike="noStrike" baseline="-25000">
                <a:solidFill>
                  <a:srgbClr val="000000"/>
                </a:solidFill>
                <a:latin typeface="Calibri"/>
                <a:cs typeface="Calibri"/>
              </a:rPr>
              <a:t>2</a:t>
            </a:r>
            <a:r>
              <a:rPr lang="en-US" sz="1920" b="0" i="0" u="none" strike="noStrike" baseline="0">
                <a:solidFill>
                  <a:srgbClr val="000000"/>
                </a:solidFill>
                <a:latin typeface="Calibri"/>
                <a:cs typeface="Calibri"/>
              </a:rPr>
              <a:t>O applied as fertilizer</a:t>
            </a:r>
          </a:p>
        </c:rich>
      </c:tx>
      <c:layout/>
      <c:overlay val="0"/>
      <c:spPr>
        <a:noFill/>
        <a:ln w="25400">
          <a:noFill/>
        </a:ln>
      </c:spPr>
    </c:title>
    <c:autoTitleDeleted val="0"/>
    <c:plotArea>
      <c:layout>
        <c:manualLayout>
          <c:layoutTarget val="inner"/>
          <c:xMode val="edge"/>
          <c:yMode val="edge"/>
          <c:x val="9.0386432465172625E-2"/>
          <c:y val="0.22264168027947559"/>
          <c:w val="0.85788023420149484"/>
          <c:h val="0.63944569865829815"/>
        </c:manualLayout>
      </c:layout>
      <c:scatterChart>
        <c:scatterStyle val="lineMarker"/>
        <c:varyColors val="0"/>
        <c:ser>
          <c:idx val="4"/>
          <c:order val="0"/>
          <c:tx>
            <c:strRef>
              <c:f>'PFP-K US corn'!$I$1</c:f>
              <c:strCache>
                <c:ptCount val="1"/>
                <c:pt idx="0">
                  <c:v>PFP, bu corn per lb K2O</c:v>
                </c:pt>
              </c:strCache>
            </c:strRef>
          </c:tx>
          <c:spPr>
            <a:ln w="28575">
              <a:noFill/>
            </a:ln>
          </c:spPr>
          <c:marker>
            <c:symbol val="diamond"/>
            <c:size val="7"/>
            <c:spPr>
              <a:solidFill>
                <a:schemeClr val="accent6">
                  <a:lumMod val="75000"/>
                </a:schemeClr>
              </a:solidFill>
              <a:ln>
                <a:noFill/>
              </a:ln>
            </c:spPr>
          </c:marker>
          <c:dPt>
            <c:idx val="40"/>
            <c:marker>
              <c:spPr>
                <a:solidFill>
                  <a:srgbClr val="0066FF"/>
                </a:solidFill>
                <a:ln>
                  <a:noFill/>
                </a:ln>
              </c:spPr>
            </c:marker>
            <c:bubble3D val="0"/>
          </c:dPt>
          <c:dPt>
            <c:idx val="42"/>
            <c:marker>
              <c:spPr>
                <a:solidFill>
                  <a:srgbClr val="0066FF"/>
                </a:solidFill>
                <a:ln>
                  <a:noFill/>
                </a:ln>
              </c:spPr>
            </c:marker>
            <c:bubble3D val="0"/>
          </c:dPt>
          <c:dPt>
            <c:idx val="43"/>
            <c:marker>
              <c:spPr>
                <a:solidFill>
                  <a:srgbClr val="0066FF"/>
                </a:solidFill>
                <a:ln>
                  <a:noFill/>
                </a:ln>
              </c:spPr>
            </c:marker>
            <c:bubble3D val="0"/>
          </c:dPt>
          <c:dPt>
            <c:idx val="44"/>
            <c:marker>
              <c:spPr>
                <a:solidFill>
                  <a:srgbClr val="0066FF"/>
                </a:solidFill>
                <a:ln>
                  <a:noFill/>
                </a:ln>
              </c:spPr>
            </c:marker>
            <c:bubble3D val="0"/>
          </c:dPt>
          <c:dPt>
            <c:idx val="45"/>
            <c:marker>
              <c:spPr>
                <a:solidFill>
                  <a:srgbClr val="0066FF"/>
                </a:solidFill>
                <a:ln>
                  <a:noFill/>
                </a:ln>
              </c:spPr>
            </c:marker>
            <c:bubble3D val="0"/>
          </c:dPt>
          <c:dPt>
            <c:idx val="47"/>
            <c:marker>
              <c:spPr>
                <a:solidFill>
                  <a:srgbClr val="FF0000"/>
                </a:solidFill>
                <a:ln>
                  <a:noFill/>
                </a:ln>
              </c:spPr>
            </c:marker>
            <c:bubble3D val="0"/>
          </c:dPt>
          <c:dPt>
            <c:idx val="48"/>
            <c:marker>
              <c:spPr>
                <a:solidFill>
                  <a:srgbClr val="FF0000"/>
                </a:solidFill>
                <a:ln>
                  <a:noFill/>
                </a:ln>
              </c:spPr>
            </c:marker>
            <c:bubble3D val="0"/>
          </c:dPt>
          <c:dPt>
            <c:idx val="49"/>
            <c:marker>
              <c:spPr>
                <a:solidFill>
                  <a:srgbClr val="FF0000"/>
                </a:solidFill>
                <a:ln>
                  <a:noFill/>
                </a:ln>
              </c:spPr>
            </c:marker>
            <c:bubble3D val="0"/>
          </c:dPt>
          <c:trendline>
            <c:spPr>
              <a:ln w="25400">
                <a:solidFill>
                  <a:schemeClr val="accent6">
                    <a:lumMod val="75000"/>
                  </a:schemeClr>
                </a:solidFill>
              </a:ln>
            </c:spPr>
            <c:trendlineType val="poly"/>
            <c:order val="2"/>
            <c:dispRSqr val="0"/>
            <c:dispEq val="0"/>
          </c:trendline>
          <c:xVal>
            <c:numRef>
              <c:f>'PFP-K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'PFP-K US corn'!$I$2:$I$52</c:f>
              <c:numCache>
                <c:formatCode>0.00</c:formatCode>
                <c:ptCount val="51"/>
                <c:pt idx="0">
                  <c:v>2.496031746031746</c:v>
                </c:pt>
                <c:pt idx="1">
                  <c:v>2.0048701298701292</c:v>
                </c:pt>
                <c:pt idx="2">
                  <c:v>1.6030701754385963</c:v>
                </c:pt>
                <c:pt idx="3">
                  <c:v>1.6280487804878043</c:v>
                </c:pt>
                <c:pt idx="4">
                  <c:v>1.456043956043956</c:v>
                </c:pt>
                <c:pt idx="5">
                  <c:v>1.5635238441936659</c:v>
                </c:pt>
                <c:pt idx="6">
                  <c:v>1.1830065359477124</c:v>
                </c:pt>
                <c:pt idx="7">
                  <c:v>1.678734756097561</c:v>
                </c:pt>
                <c:pt idx="8">
                  <c:v>1.6346477923828782</c:v>
                </c:pt>
                <c:pt idx="9">
                  <c:v>1.6073943661971832</c:v>
                </c:pt>
                <c:pt idx="10">
                  <c:v>1.1866644660835122</c:v>
                </c:pt>
                <c:pt idx="11">
                  <c:v>1.5726246814706955</c:v>
                </c:pt>
                <c:pt idx="12">
                  <c:v>1.3431013431013432</c:v>
                </c:pt>
                <c:pt idx="13">
                  <c:v>1.3503866745984534</c:v>
                </c:pt>
                <c:pt idx="14">
                  <c:v>1.558641975308642</c:v>
                </c:pt>
                <c:pt idx="15">
                  <c:v>1.5897212543554009</c:v>
                </c:pt>
                <c:pt idx="16">
                  <c:v>1.3063451047947172</c:v>
                </c:pt>
                <c:pt idx="17">
                  <c:v>1.5074750830564783</c:v>
                </c:pt>
                <c:pt idx="18">
                  <c:v>1.566998892580288</c:v>
                </c:pt>
                <c:pt idx="19">
                  <c:v>1.1493484343365907</c:v>
                </c:pt>
                <c:pt idx="20">
                  <c:v>1.4951718010471544</c:v>
                </c:pt>
                <c:pt idx="21">
                  <c:v>1.7771141845529408</c:v>
                </c:pt>
                <c:pt idx="22">
                  <c:v>1.9614082108393294</c:v>
                </c:pt>
                <c:pt idx="23">
                  <c:v>1.8792156862745097</c:v>
                </c:pt>
                <c:pt idx="24">
                  <c:v>1.2760180995475112</c:v>
                </c:pt>
                <c:pt idx="25">
                  <c:v>1.9150917740555402</c:v>
                </c:pt>
                <c:pt idx="26">
                  <c:v>1.8319729700477279</c:v>
                </c:pt>
                <c:pt idx="27">
                  <c:v>1.8367762424411784</c:v>
                </c:pt>
                <c:pt idx="28">
                  <c:v>2.3110396397919972</c:v>
                </c:pt>
                <c:pt idx="29">
                  <c:v>1.795426994159566</c:v>
                </c:pt>
                <c:pt idx="30">
                  <c:v>2.3941490879930409</c:v>
                </c:pt>
                <c:pt idx="31">
                  <c:v>2.0853107721189601</c:v>
                </c:pt>
                <c:pt idx="32">
                  <c:v>2.1899383668035637</c:v>
                </c:pt>
                <c:pt idx="33">
                  <c:v>2.1437318280181805</c:v>
                </c:pt>
                <c:pt idx="34">
                  <c:v>2.4800302701072674</c:v>
                </c:pt>
                <c:pt idx="35">
                  <c:v>2.4654505251520176</c:v>
                </c:pt>
                <c:pt idx="36">
                  <c:v>2.6189217566724636</c:v>
                </c:pt>
                <c:pt idx="37">
                  <c:v>2.5454290945124081</c:v>
                </c:pt>
                <c:pt idx="38">
                  <c:v>2.2370242214532876</c:v>
                </c:pt>
                <c:pt idx="39">
                  <c:v>2.6091522426608162</c:v>
                </c:pt>
                <c:pt idx="40">
                  <c:v>2.8886079415807546</c:v>
                </c:pt>
                <c:pt idx="41">
                  <c:v>3.0368346237141313</c:v>
                </c:pt>
                <c:pt idx="42">
                  <c:v>2.8172919516044188</c:v>
                </c:pt>
                <c:pt idx="43">
                  <c:v>2.8918992759982447</c:v>
                </c:pt>
                <c:pt idx="44">
                  <c:v>3.6353545643153526</c:v>
                </c:pt>
                <c:pt idx="45">
                  <c:v>4.5564637686007163</c:v>
                </c:pt>
                <c:pt idx="46">
                  <c:v>3.1666320813446776</c:v>
                </c:pt>
                <c:pt idx="47">
                  <c:v>2.9959183673469392</c:v>
                </c:pt>
                <c:pt idx="48">
                  <c:v>2.4619999999999997</c:v>
                </c:pt>
                <c:pt idx="49">
                  <c:v>3.0403846153846152</c:v>
                </c:pt>
                <c:pt idx="50">
                  <c:v>3.2082551594746715</c:v>
                </c:pt>
              </c:numCache>
            </c:numRef>
          </c:yVal>
          <c:smooth val="0"/>
        </c:ser>
        <c:dLbls>
          <c:showLegendKey val="0"/>
          <c:showVal val="0"/>
          <c:showCatName val="0"/>
          <c:showSerName val="0"/>
          <c:showPercent val="0"/>
          <c:showBubbleSize val="0"/>
        </c:dLbls>
        <c:axId val="714408304"/>
        <c:axId val="714408696"/>
      </c:scatterChart>
      <c:valAx>
        <c:axId val="714408304"/>
        <c:scaling>
          <c:orientation val="minMax"/>
          <c:max val="2014"/>
          <c:min val="1964"/>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714408696"/>
        <c:crosses val="autoZero"/>
        <c:crossBetween val="midCat"/>
        <c:majorUnit val="5"/>
      </c:valAx>
      <c:valAx>
        <c:axId val="714408696"/>
        <c:scaling>
          <c:orientation val="minMax"/>
        </c:scaling>
        <c:delete val="0"/>
        <c:axPos val="l"/>
        <c:majorGridlines/>
        <c:numFmt formatCode="0.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714408304"/>
        <c:crosses val="autoZero"/>
        <c:crossBetween val="midCat"/>
      </c:valAx>
      <c:spPr>
        <a:solidFill>
          <a:schemeClr val="accent6">
            <a:lumMod val="20000"/>
            <a:lumOff val="80000"/>
          </a:schemeClr>
        </a:solidFill>
      </c:spPr>
    </c:plotArea>
    <c:plotVisOnly val="1"/>
    <c:dispBlanksAs val="gap"/>
    <c:showDLblsOverMax val="0"/>
  </c:chart>
  <c:spPr>
    <a:solidFill>
      <a:schemeClr val="accent6">
        <a:lumMod val="40000"/>
        <a:lumOff val="60000"/>
      </a:schemeClr>
    </a:solidFill>
  </c:spPr>
  <c:txPr>
    <a:bodyPr/>
    <a:lstStyle/>
    <a:p>
      <a:pPr>
        <a:defRPr sz="1600" b="1"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US" sz="1920" b="1" i="0" u="none" strike="noStrike" baseline="0">
                <a:solidFill>
                  <a:srgbClr val="000000"/>
                </a:solidFill>
                <a:latin typeface="Calibri"/>
                <a:cs typeface="Calibri"/>
              </a:rPr>
              <a:t>Removal to Use Ratio, US Corn K</a:t>
            </a:r>
          </a:p>
          <a:p>
            <a:pPr>
              <a:defRPr sz="1600" b="1" i="0" u="none" strike="noStrike" baseline="0">
                <a:solidFill>
                  <a:srgbClr val="000000"/>
                </a:solidFill>
                <a:latin typeface="Calibri"/>
                <a:ea typeface="Calibri"/>
                <a:cs typeface="Calibri"/>
              </a:defRPr>
            </a:pPr>
            <a:r>
              <a:rPr lang="en-US" sz="1920" b="0" i="0" u="none" strike="noStrike" baseline="0">
                <a:solidFill>
                  <a:srgbClr val="000000"/>
                </a:solidFill>
                <a:latin typeface="Calibri"/>
                <a:cs typeface="Calibri"/>
              </a:rPr>
              <a:t>K removed in grain per unit K applied as fertilizer</a:t>
            </a:r>
          </a:p>
        </c:rich>
      </c:tx>
      <c:layout/>
      <c:overlay val="0"/>
      <c:spPr>
        <a:noFill/>
        <a:ln w="25400">
          <a:noFill/>
        </a:ln>
      </c:spPr>
    </c:title>
    <c:autoTitleDeleted val="0"/>
    <c:plotArea>
      <c:layout>
        <c:manualLayout>
          <c:layoutTarget val="inner"/>
          <c:xMode val="edge"/>
          <c:yMode val="edge"/>
          <c:x val="9.0386432465172625E-2"/>
          <c:y val="0.22264168027947559"/>
          <c:w val="0.85788023420149506"/>
          <c:h val="0.6394456986582987"/>
        </c:manualLayout>
      </c:layout>
      <c:scatterChart>
        <c:scatterStyle val="lineMarker"/>
        <c:varyColors val="0"/>
        <c:ser>
          <c:idx val="4"/>
          <c:order val="0"/>
          <c:tx>
            <c:strRef>
              <c:f>'PFP-K US corn'!$J$1</c:f>
              <c:strCache>
                <c:ptCount val="1"/>
                <c:pt idx="0">
                  <c:v>Removal to use ratio, assuming 0.25 lb K2O/bu</c:v>
                </c:pt>
              </c:strCache>
            </c:strRef>
          </c:tx>
          <c:spPr>
            <a:ln w="28575">
              <a:noFill/>
            </a:ln>
          </c:spPr>
          <c:marker>
            <c:symbol val="diamond"/>
            <c:size val="7"/>
            <c:spPr>
              <a:solidFill>
                <a:schemeClr val="accent6">
                  <a:lumMod val="75000"/>
                </a:schemeClr>
              </a:solidFill>
              <a:ln>
                <a:noFill/>
              </a:ln>
            </c:spPr>
          </c:marker>
          <c:dPt>
            <c:idx val="40"/>
            <c:marker>
              <c:spPr>
                <a:solidFill>
                  <a:srgbClr val="0066FF"/>
                </a:solidFill>
                <a:ln>
                  <a:noFill/>
                </a:ln>
              </c:spPr>
            </c:marker>
            <c:bubble3D val="0"/>
          </c:dPt>
          <c:dPt>
            <c:idx val="42"/>
            <c:marker>
              <c:spPr>
                <a:solidFill>
                  <a:srgbClr val="0066FF"/>
                </a:solidFill>
                <a:ln>
                  <a:noFill/>
                </a:ln>
              </c:spPr>
            </c:marker>
            <c:bubble3D val="0"/>
          </c:dPt>
          <c:dPt>
            <c:idx val="43"/>
            <c:marker>
              <c:spPr>
                <a:solidFill>
                  <a:srgbClr val="0066FF"/>
                </a:solidFill>
                <a:ln>
                  <a:noFill/>
                </a:ln>
              </c:spPr>
            </c:marker>
            <c:bubble3D val="0"/>
          </c:dPt>
          <c:dPt>
            <c:idx val="44"/>
            <c:marker>
              <c:spPr>
                <a:solidFill>
                  <a:srgbClr val="0066FF"/>
                </a:solidFill>
                <a:ln>
                  <a:noFill/>
                </a:ln>
              </c:spPr>
            </c:marker>
            <c:bubble3D val="0"/>
          </c:dPt>
          <c:dPt>
            <c:idx val="45"/>
            <c:marker>
              <c:spPr>
                <a:solidFill>
                  <a:srgbClr val="0066FF"/>
                </a:solidFill>
                <a:ln>
                  <a:noFill/>
                </a:ln>
              </c:spPr>
            </c:marker>
            <c:bubble3D val="0"/>
          </c:dPt>
          <c:dPt>
            <c:idx val="47"/>
            <c:marker>
              <c:spPr>
                <a:solidFill>
                  <a:srgbClr val="FF0000"/>
                </a:solidFill>
                <a:ln>
                  <a:noFill/>
                </a:ln>
              </c:spPr>
            </c:marker>
            <c:bubble3D val="0"/>
          </c:dPt>
          <c:dPt>
            <c:idx val="48"/>
            <c:marker>
              <c:spPr>
                <a:solidFill>
                  <a:srgbClr val="FF0000"/>
                </a:solidFill>
                <a:ln>
                  <a:noFill/>
                </a:ln>
              </c:spPr>
            </c:marker>
            <c:bubble3D val="0"/>
          </c:dPt>
          <c:dPt>
            <c:idx val="49"/>
            <c:marker>
              <c:spPr>
                <a:solidFill>
                  <a:srgbClr val="FF0000"/>
                </a:solidFill>
                <a:ln>
                  <a:noFill/>
                </a:ln>
              </c:spPr>
            </c:marker>
            <c:bubble3D val="0"/>
          </c:dPt>
          <c:trendline>
            <c:spPr>
              <a:ln w="25400">
                <a:solidFill>
                  <a:schemeClr val="accent6">
                    <a:lumMod val="75000"/>
                  </a:schemeClr>
                </a:solidFill>
              </a:ln>
            </c:spPr>
            <c:trendlineType val="poly"/>
            <c:order val="2"/>
            <c:dispRSqr val="0"/>
            <c:dispEq val="0"/>
          </c:trendline>
          <c:xVal>
            <c:numRef>
              <c:f>'PFP-K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'PFP-K US corn'!$J$2:$J$52</c:f>
              <c:numCache>
                <c:formatCode>0.00</c:formatCode>
                <c:ptCount val="51"/>
                <c:pt idx="0">
                  <c:v>0.62400793650793651</c:v>
                </c:pt>
                <c:pt idx="1">
                  <c:v>0.50121753246753231</c:v>
                </c:pt>
                <c:pt idx="2">
                  <c:v>0.40076754385964908</c:v>
                </c:pt>
                <c:pt idx="3">
                  <c:v>0.40701219512195108</c:v>
                </c:pt>
                <c:pt idx="4">
                  <c:v>0.36401098901098899</c:v>
                </c:pt>
                <c:pt idx="5">
                  <c:v>0.39088096104841646</c:v>
                </c:pt>
                <c:pt idx="6">
                  <c:v>0.29575163398692811</c:v>
                </c:pt>
                <c:pt idx="7">
                  <c:v>0.41968368902439024</c:v>
                </c:pt>
                <c:pt idx="8">
                  <c:v>0.40866194809571954</c:v>
                </c:pt>
                <c:pt idx="9">
                  <c:v>0.40184859154929581</c:v>
                </c:pt>
                <c:pt idx="10">
                  <c:v>0.29666611652087804</c:v>
                </c:pt>
                <c:pt idx="11">
                  <c:v>0.39315617036767386</c:v>
                </c:pt>
                <c:pt idx="12">
                  <c:v>0.3357753357753358</c:v>
                </c:pt>
                <c:pt idx="13">
                  <c:v>0.33759666864961335</c:v>
                </c:pt>
                <c:pt idx="14">
                  <c:v>0.3896604938271605</c:v>
                </c:pt>
                <c:pt idx="15">
                  <c:v>0.39743031358885023</c:v>
                </c:pt>
                <c:pt idx="16">
                  <c:v>0.3265862761986793</c:v>
                </c:pt>
                <c:pt idx="17">
                  <c:v>0.37686877076411956</c:v>
                </c:pt>
                <c:pt idx="18">
                  <c:v>0.391749723145072</c:v>
                </c:pt>
                <c:pt idx="19">
                  <c:v>0.28733710858414768</c:v>
                </c:pt>
                <c:pt idx="20">
                  <c:v>0.3737929502617886</c:v>
                </c:pt>
                <c:pt idx="21">
                  <c:v>0.4442785461382352</c:v>
                </c:pt>
                <c:pt idx="22">
                  <c:v>0.49035205270983234</c:v>
                </c:pt>
                <c:pt idx="23">
                  <c:v>0.46980392156862744</c:v>
                </c:pt>
                <c:pt idx="24">
                  <c:v>0.3190045248868778</c:v>
                </c:pt>
                <c:pt idx="25">
                  <c:v>0.47877294351388505</c:v>
                </c:pt>
                <c:pt idx="26">
                  <c:v>0.45799324251193196</c:v>
                </c:pt>
                <c:pt idx="27">
                  <c:v>0.45919406061029461</c:v>
                </c:pt>
                <c:pt idx="28">
                  <c:v>0.57775990994799931</c:v>
                </c:pt>
                <c:pt idx="29">
                  <c:v>0.44885674853989149</c:v>
                </c:pt>
                <c:pt idx="30">
                  <c:v>0.59853727199826023</c:v>
                </c:pt>
                <c:pt idx="31">
                  <c:v>0.52132769302974002</c:v>
                </c:pt>
                <c:pt idx="32">
                  <c:v>0.54748459170089092</c:v>
                </c:pt>
                <c:pt idx="33">
                  <c:v>0.53593295700454513</c:v>
                </c:pt>
                <c:pt idx="34">
                  <c:v>0.62000756752681685</c:v>
                </c:pt>
                <c:pt idx="35">
                  <c:v>0.61636263128800439</c:v>
                </c:pt>
                <c:pt idx="36">
                  <c:v>0.65473043916811591</c:v>
                </c:pt>
                <c:pt idx="37">
                  <c:v>0.63635727362810202</c:v>
                </c:pt>
                <c:pt idx="38">
                  <c:v>0.5592560553633219</c:v>
                </c:pt>
                <c:pt idx="39">
                  <c:v>0.65228806066520406</c:v>
                </c:pt>
                <c:pt idx="40">
                  <c:v>0.72215198539518866</c:v>
                </c:pt>
                <c:pt idx="41">
                  <c:v>0.75920865592853282</c:v>
                </c:pt>
                <c:pt idx="42">
                  <c:v>0.7043229879011047</c:v>
                </c:pt>
                <c:pt idx="43">
                  <c:v>0.72297481899956118</c:v>
                </c:pt>
                <c:pt idx="44">
                  <c:v>0.90883864107883816</c:v>
                </c:pt>
                <c:pt idx="45">
                  <c:v>1.1391159421501791</c:v>
                </c:pt>
                <c:pt idx="46">
                  <c:v>0.79165802033616939</c:v>
                </c:pt>
                <c:pt idx="47">
                  <c:v>0.74897959183673479</c:v>
                </c:pt>
                <c:pt idx="48">
                  <c:v>0.61549999999999994</c:v>
                </c:pt>
                <c:pt idx="49">
                  <c:v>0.76009615384615381</c:v>
                </c:pt>
                <c:pt idx="50">
                  <c:v>0.80206378986866789</c:v>
                </c:pt>
              </c:numCache>
            </c:numRef>
          </c:yVal>
          <c:smooth val="0"/>
        </c:ser>
        <c:dLbls>
          <c:showLegendKey val="0"/>
          <c:showVal val="0"/>
          <c:showCatName val="0"/>
          <c:showSerName val="0"/>
          <c:showPercent val="0"/>
          <c:showBubbleSize val="0"/>
        </c:dLbls>
        <c:axId val="714409480"/>
        <c:axId val="525549776"/>
      </c:scatterChart>
      <c:valAx>
        <c:axId val="714409480"/>
        <c:scaling>
          <c:orientation val="minMax"/>
          <c:max val="2014"/>
          <c:min val="1964"/>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5549776"/>
        <c:crosses val="autoZero"/>
        <c:crossBetween val="midCat"/>
        <c:majorUnit val="5"/>
      </c:valAx>
      <c:valAx>
        <c:axId val="525549776"/>
        <c:scaling>
          <c:orientation val="minMax"/>
        </c:scaling>
        <c:delete val="0"/>
        <c:axPos val="l"/>
        <c:majorGridlines/>
        <c:numFmt formatCode="0.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714409480"/>
        <c:crosses val="autoZero"/>
        <c:crossBetween val="midCat"/>
      </c:valAx>
      <c:spPr>
        <a:solidFill>
          <a:schemeClr val="accent6">
            <a:lumMod val="20000"/>
            <a:lumOff val="80000"/>
          </a:schemeClr>
        </a:solidFill>
      </c:spPr>
    </c:plotArea>
    <c:plotVisOnly val="1"/>
    <c:dispBlanksAs val="gap"/>
    <c:showDLblsOverMax val="0"/>
  </c:chart>
  <c:spPr>
    <a:solidFill>
      <a:schemeClr val="accent6">
        <a:lumMod val="40000"/>
        <a:lumOff val="60000"/>
      </a:schemeClr>
    </a:solidFill>
  </c:spPr>
  <c:txPr>
    <a:bodyPr/>
    <a:lstStyle/>
    <a:p>
      <a:pPr>
        <a:defRPr sz="1600" b="1"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US" sz="1920" b="1" i="0" u="none" strike="noStrike" baseline="0">
                <a:solidFill>
                  <a:srgbClr val="000000"/>
                </a:solidFill>
                <a:latin typeface="Calibri"/>
                <a:cs typeface="Calibri"/>
              </a:rPr>
              <a:t>PFP for N + P</a:t>
            </a:r>
            <a:r>
              <a:rPr lang="en-US" sz="1920" b="1" i="0" u="none" strike="noStrike" baseline="-25000">
                <a:solidFill>
                  <a:srgbClr val="000000"/>
                </a:solidFill>
                <a:latin typeface="Calibri"/>
                <a:cs typeface="Calibri"/>
              </a:rPr>
              <a:t>2</a:t>
            </a:r>
            <a:r>
              <a:rPr lang="en-US" sz="1920" b="1" i="0" u="none" strike="noStrike" baseline="0">
                <a:solidFill>
                  <a:srgbClr val="000000"/>
                </a:solidFill>
                <a:latin typeface="Calibri"/>
                <a:cs typeface="Calibri"/>
              </a:rPr>
              <a:t>O</a:t>
            </a:r>
            <a:r>
              <a:rPr lang="en-US" sz="1920" b="1" i="0" u="none" strike="noStrike" baseline="-25000">
                <a:solidFill>
                  <a:srgbClr val="000000"/>
                </a:solidFill>
                <a:latin typeface="Calibri"/>
                <a:cs typeface="Calibri"/>
              </a:rPr>
              <a:t>5 </a:t>
            </a:r>
            <a:r>
              <a:rPr lang="en-US" sz="1920" b="1" i="0" u="none" strike="noStrike" baseline="0">
                <a:solidFill>
                  <a:srgbClr val="000000"/>
                </a:solidFill>
                <a:latin typeface="Calibri"/>
                <a:cs typeface="Calibri"/>
              </a:rPr>
              <a:t>+ K</a:t>
            </a:r>
            <a:r>
              <a:rPr lang="en-US" sz="1920" b="1" i="0" u="none" strike="noStrike" baseline="-25000">
                <a:solidFill>
                  <a:srgbClr val="000000"/>
                </a:solidFill>
                <a:latin typeface="Calibri"/>
                <a:cs typeface="Calibri"/>
              </a:rPr>
              <a:t>2</a:t>
            </a:r>
            <a:r>
              <a:rPr lang="en-US" sz="1920" b="1" i="0" u="none" strike="noStrike" baseline="0">
                <a:solidFill>
                  <a:srgbClr val="000000"/>
                </a:solidFill>
                <a:latin typeface="Calibri"/>
                <a:cs typeface="Calibri"/>
              </a:rPr>
              <a:t>O, US Corn</a:t>
            </a:r>
          </a:p>
          <a:p>
            <a:pPr>
              <a:defRPr sz="1600" b="1" i="0" u="none" strike="noStrike" baseline="0">
                <a:solidFill>
                  <a:srgbClr val="000000"/>
                </a:solidFill>
                <a:latin typeface="Calibri"/>
                <a:ea typeface="Calibri"/>
                <a:cs typeface="Calibri"/>
              </a:defRPr>
            </a:pPr>
            <a:r>
              <a:rPr lang="en-US" sz="1920" b="0" i="0" u="none" strike="noStrike" baseline="0">
                <a:solidFill>
                  <a:srgbClr val="000000"/>
                </a:solidFill>
                <a:latin typeface="Calibri"/>
                <a:cs typeface="Calibri"/>
              </a:rPr>
              <a:t>bushels of corn per pound of fertilizer nutrients</a:t>
            </a:r>
          </a:p>
        </c:rich>
      </c:tx>
      <c:layout/>
      <c:overlay val="0"/>
      <c:spPr>
        <a:noFill/>
        <a:ln w="25400">
          <a:noFill/>
        </a:ln>
      </c:spPr>
    </c:title>
    <c:autoTitleDeleted val="0"/>
    <c:plotArea>
      <c:layout>
        <c:manualLayout>
          <c:layoutTarget val="inner"/>
          <c:xMode val="edge"/>
          <c:yMode val="edge"/>
          <c:x val="9.0386432465172625E-2"/>
          <c:y val="0.22264168027947559"/>
          <c:w val="0.85788023420149484"/>
          <c:h val="0.63944569865829815"/>
        </c:manualLayout>
      </c:layout>
      <c:scatterChart>
        <c:scatterStyle val="lineMarker"/>
        <c:varyColors val="0"/>
        <c:ser>
          <c:idx val="4"/>
          <c:order val="0"/>
          <c:tx>
            <c:strRef>
              <c:f>'PFP-NPK US corn'!$I$1</c:f>
              <c:strCache>
                <c:ptCount val="1"/>
                <c:pt idx="0">
                  <c:v>PFP, bu corn per lb N+P2O5+K2O</c:v>
                </c:pt>
              </c:strCache>
            </c:strRef>
          </c:tx>
          <c:spPr>
            <a:ln w="28575">
              <a:noFill/>
            </a:ln>
          </c:spPr>
          <c:marker>
            <c:symbol val="diamond"/>
            <c:size val="7"/>
            <c:spPr>
              <a:solidFill>
                <a:schemeClr val="accent6">
                  <a:lumMod val="75000"/>
                </a:schemeClr>
              </a:solidFill>
              <a:ln>
                <a:noFill/>
              </a:ln>
            </c:spPr>
          </c:marker>
          <c:dPt>
            <c:idx val="40"/>
            <c:marker>
              <c:spPr>
                <a:solidFill>
                  <a:srgbClr val="0066FF"/>
                </a:solidFill>
                <a:ln>
                  <a:noFill/>
                </a:ln>
              </c:spPr>
            </c:marker>
            <c:bubble3D val="0"/>
          </c:dPt>
          <c:dPt>
            <c:idx val="42"/>
            <c:marker>
              <c:spPr>
                <a:solidFill>
                  <a:srgbClr val="0066FF"/>
                </a:solidFill>
                <a:ln>
                  <a:noFill/>
                </a:ln>
              </c:spPr>
            </c:marker>
            <c:bubble3D val="0"/>
          </c:dPt>
          <c:dPt>
            <c:idx val="43"/>
            <c:marker>
              <c:spPr>
                <a:solidFill>
                  <a:srgbClr val="0066FF"/>
                </a:solidFill>
                <a:ln>
                  <a:noFill/>
                </a:ln>
              </c:spPr>
            </c:marker>
            <c:bubble3D val="0"/>
          </c:dPt>
          <c:dPt>
            <c:idx val="44"/>
            <c:marker>
              <c:spPr>
                <a:solidFill>
                  <a:srgbClr val="0066FF"/>
                </a:solidFill>
                <a:ln>
                  <a:noFill/>
                </a:ln>
              </c:spPr>
            </c:marker>
            <c:bubble3D val="0"/>
          </c:dPt>
          <c:dPt>
            <c:idx val="45"/>
            <c:marker>
              <c:spPr>
                <a:solidFill>
                  <a:srgbClr val="0066FF"/>
                </a:solidFill>
                <a:ln>
                  <a:noFill/>
                </a:ln>
              </c:spPr>
            </c:marker>
            <c:bubble3D val="0"/>
          </c:dPt>
          <c:dPt>
            <c:idx val="47"/>
            <c:marker>
              <c:spPr>
                <a:solidFill>
                  <a:srgbClr val="FF0000"/>
                </a:solidFill>
                <a:ln>
                  <a:noFill/>
                </a:ln>
              </c:spPr>
            </c:marker>
            <c:bubble3D val="0"/>
          </c:dPt>
          <c:dPt>
            <c:idx val="48"/>
            <c:marker>
              <c:spPr>
                <a:solidFill>
                  <a:srgbClr val="FF0000"/>
                </a:solidFill>
                <a:ln>
                  <a:noFill/>
                </a:ln>
              </c:spPr>
            </c:marker>
            <c:bubble3D val="0"/>
          </c:dPt>
          <c:dPt>
            <c:idx val="49"/>
            <c:marker>
              <c:spPr>
                <a:solidFill>
                  <a:srgbClr val="FF0000"/>
                </a:solidFill>
                <a:ln>
                  <a:noFill/>
                </a:ln>
              </c:spPr>
            </c:marker>
            <c:bubble3D val="0"/>
          </c:dPt>
          <c:trendline>
            <c:spPr>
              <a:ln w="25400">
                <a:solidFill>
                  <a:schemeClr val="accent6">
                    <a:lumMod val="75000"/>
                  </a:schemeClr>
                </a:solidFill>
              </a:ln>
            </c:spPr>
            <c:trendlineType val="poly"/>
            <c:order val="2"/>
            <c:dispRSqr val="0"/>
            <c:dispEq val="0"/>
          </c:trendline>
          <c:xVal>
            <c:numRef>
              <c:f>'PFP-NPK US corn'!$A$2:$A$52</c:f>
              <c:numCache>
                <c:formatCode>General</c:formatCode>
                <c:ptCount val="51"/>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numCache>
            </c:numRef>
          </c:xVal>
          <c:yVal>
            <c:numRef>
              <c:f>'PFP-NPK US corn'!$I$2:$I$52</c:f>
              <c:numCache>
                <c:formatCode>0.00</c:formatCode>
                <c:ptCount val="51"/>
                <c:pt idx="0">
                  <c:v>0.59072126220886545</c:v>
                </c:pt>
                <c:pt idx="1">
                  <c:v>0.51472631286468462</c:v>
                </c:pt>
                <c:pt idx="2">
                  <c:v>0.42283664969921331</c:v>
                </c:pt>
                <c:pt idx="3">
                  <c:v>0.42843388960205381</c:v>
                </c:pt>
                <c:pt idx="4">
                  <c:v>0.3836132020845397</c:v>
                </c:pt>
                <c:pt idx="5">
                  <c:v>0.40343791095247039</c:v>
                </c:pt>
                <c:pt idx="6">
                  <c:v>0.31426339091935068</c:v>
                </c:pt>
                <c:pt idx="7">
                  <c:v>0.42433291590405547</c:v>
                </c:pt>
                <c:pt idx="8">
                  <c:v>0.42332198655843584</c:v>
                </c:pt>
                <c:pt idx="9">
                  <c:v>0.41907647112824753</c:v>
                </c:pt>
                <c:pt idx="10">
                  <c:v>0.34019399101017272</c:v>
                </c:pt>
                <c:pt idx="11">
                  <c:v>0.42452830188679253</c:v>
                </c:pt>
                <c:pt idx="12">
                  <c:v>0.35339946186900123</c:v>
                </c:pt>
                <c:pt idx="13">
                  <c:v>0.36325812129940793</c:v>
                </c:pt>
                <c:pt idx="14">
                  <c:v>0.41451202495280309</c:v>
                </c:pt>
                <c:pt idx="15">
                  <c:v>0.42133210204317212</c:v>
                </c:pt>
                <c:pt idx="16">
                  <c:v>0.36128315070668571</c:v>
                </c:pt>
                <c:pt idx="17">
                  <c:v>0.41027766266058857</c:v>
                </c:pt>
                <c:pt idx="18">
                  <c:v>0.43473251660970086</c:v>
                </c:pt>
                <c:pt idx="19">
                  <c:v>0.31381451310982034</c:v>
                </c:pt>
                <c:pt idx="20">
                  <c:v>0.40750928858339636</c:v>
                </c:pt>
                <c:pt idx="21">
                  <c:v>0.46472768476880977</c:v>
                </c:pt>
                <c:pt idx="22">
                  <c:v>0.50224738552489567</c:v>
                </c:pt>
                <c:pt idx="23">
                  <c:v>0.49688925756947327</c:v>
                </c:pt>
                <c:pt idx="24">
                  <c:v>0.33307086614173226</c:v>
                </c:pt>
                <c:pt idx="25">
                  <c:v>0.48928718138952221</c:v>
                </c:pt>
                <c:pt idx="26">
                  <c:v>0.48618091130267121</c:v>
                </c:pt>
                <c:pt idx="27">
                  <c:v>0.46715376668048891</c:v>
                </c:pt>
                <c:pt idx="28">
                  <c:v>0.57956851422498479</c:v>
                </c:pt>
                <c:pt idx="29">
                  <c:v>0.45502214035066896</c:v>
                </c:pt>
                <c:pt idx="30">
                  <c:v>0.59947395004520587</c:v>
                </c:pt>
                <c:pt idx="31">
                  <c:v>0.50366260354638248</c:v>
                </c:pt>
                <c:pt idx="32">
                  <c:v>0.5341019437264718</c:v>
                </c:pt>
                <c:pt idx="33">
                  <c:v>0.53223686764589295</c:v>
                </c:pt>
                <c:pt idx="34">
                  <c:v>0.58539444442692468</c:v>
                </c:pt>
                <c:pt idx="35">
                  <c:v>0.58456026912490722</c:v>
                </c:pt>
                <c:pt idx="36">
                  <c:v>0.58530038745350288</c:v>
                </c:pt>
                <c:pt idx="37">
                  <c:v>0.62505370848616704</c:v>
                </c:pt>
                <c:pt idx="38">
                  <c:v>0.54621493747887806</c:v>
                </c:pt>
                <c:pt idx="39">
                  <c:v>0.61293726303384899</c:v>
                </c:pt>
                <c:pt idx="40">
                  <c:v>0.69760918667197247</c:v>
                </c:pt>
                <c:pt idx="41">
                  <c:v>0.64836822910646175</c:v>
                </c:pt>
                <c:pt idx="42">
                  <c:v>0.64627392301194642</c:v>
                </c:pt>
                <c:pt idx="43">
                  <c:v>0.65519817576299821</c:v>
                </c:pt>
                <c:pt idx="44">
                  <c:v>0.69699319809069216</c:v>
                </c:pt>
                <c:pt idx="45">
                  <c:v>0.85595898178103202</c:v>
                </c:pt>
                <c:pt idx="46">
                  <c:v>0.66120715802244456</c:v>
                </c:pt>
                <c:pt idx="47">
                  <c:v>0.62735042735042745</c:v>
                </c:pt>
                <c:pt idx="48">
                  <c:v>0.51940928270042197</c:v>
                </c:pt>
                <c:pt idx="49">
                  <c:v>0.65601659751037344</c:v>
                </c:pt>
                <c:pt idx="50">
                  <c:v>0.70030305512326974</c:v>
                </c:pt>
              </c:numCache>
            </c:numRef>
          </c:yVal>
          <c:smooth val="0"/>
        </c:ser>
        <c:dLbls>
          <c:showLegendKey val="0"/>
          <c:showVal val="0"/>
          <c:showCatName val="0"/>
          <c:showSerName val="0"/>
          <c:showPercent val="0"/>
          <c:showBubbleSize val="0"/>
        </c:dLbls>
        <c:axId val="525550560"/>
        <c:axId val="525550952"/>
      </c:scatterChart>
      <c:valAx>
        <c:axId val="525550560"/>
        <c:scaling>
          <c:orientation val="minMax"/>
          <c:max val="2014"/>
          <c:min val="1964"/>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5550952"/>
        <c:crosses val="autoZero"/>
        <c:crossBetween val="midCat"/>
        <c:majorUnit val="5"/>
      </c:valAx>
      <c:valAx>
        <c:axId val="525550952"/>
        <c:scaling>
          <c:orientation val="minMax"/>
        </c:scaling>
        <c:delete val="0"/>
        <c:axPos val="l"/>
        <c:majorGridlines/>
        <c:numFmt formatCode="0.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25550560"/>
        <c:crosses val="autoZero"/>
        <c:crossBetween val="midCat"/>
      </c:valAx>
      <c:spPr>
        <a:solidFill>
          <a:schemeClr val="accent6">
            <a:lumMod val="20000"/>
            <a:lumOff val="80000"/>
          </a:schemeClr>
        </a:solidFill>
      </c:spPr>
    </c:plotArea>
    <c:plotVisOnly val="1"/>
    <c:dispBlanksAs val="gap"/>
    <c:showDLblsOverMax val="0"/>
  </c:chart>
  <c:spPr>
    <a:solidFill>
      <a:schemeClr val="accent6">
        <a:lumMod val="40000"/>
        <a:lumOff val="60000"/>
      </a:schemeClr>
    </a:solidFill>
  </c:spPr>
  <c:txPr>
    <a:bodyPr/>
    <a:lstStyle/>
    <a:p>
      <a:pPr>
        <a:defRPr sz="1600" b="1"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correlation!$D$4</c:f>
              <c:strCache>
                <c:ptCount val="1"/>
                <c:pt idx="0">
                  <c:v>ERSMay2011 reported N applied to corn, thousand tons</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8223315835520561E-2"/>
                  <c:y val="0.4018627879848352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correlation!$C$15:$C$25</c:f>
              <c:numCache>
                <c:formatCode>#,##0</c:formatCode>
                <c:ptCount val="11"/>
                <c:pt idx="0">
                  <c:v>8510029</c:v>
                </c:pt>
                <c:pt idx="1">
                  <c:v>7893115</c:v>
                </c:pt>
                <c:pt idx="2">
                  <c:v>8225875</c:v>
                </c:pt>
                <c:pt idx="3">
                  <c:v>8088089</c:v>
                </c:pt>
                <c:pt idx="4">
                  <c:v>8894212</c:v>
                </c:pt>
                <c:pt idx="5">
                  <c:v>8498704</c:v>
                </c:pt>
                <c:pt idx="6">
                  <c:v>8283621</c:v>
                </c:pt>
                <c:pt idx="7">
                  <c:v>9252895</c:v>
                </c:pt>
                <c:pt idx="8">
                  <c:v>8743910</c:v>
                </c:pt>
                <c:pt idx="9">
                  <c:v>8187719</c:v>
                </c:pt>
                <c:pt idx="10">
                  <c:v>8718292</c:v>
                </c:pt>
              </c:numCache>
            </c:numRef>
          </c:xVal>
          <c:yVal>
            <c:numRef>
              <c:f>correlation!$D$15:$D$25</c:f>
              <c:numCache>
                <c:formatCode>#,##0</c:formatCode>
                <c:ptCount val="11"/>
                <c:pt idx="0">
                  <c:v>4876.25</c:v>
                </c:pt>
                <c:pt idx="1">
                  <c:v>4503.25</c:v>
                </c:pt>
                <c:pt idx="2">
                  <c:v>3376.75</c:v>
                </c:pt>
                <c:pt idx="3">
                  <c:v>4776.6499999999996</c:v>
                </c:pt>
                <c:pt idx="5">
                  <c:v>5057.3500000000004</c:v>
                </c:pt>
                <c:pt idx="10">
                  <c:v>5515.45</c:v>
                </c:pt>
              </c:numCache>
            </c:numRef>
          </c:yVal>
          <c:smooth val="0"/>
        </c:ser>
        <c:dLbls>
          <c:showLegendKey val="0"/>
          <c:showVal val="0"/>
          <c:showCatName val="0"/>
          <c:showSerName val="0"/>
          <c:showPercent val="0"/>
          <c:showBubbleSize val="0"/>
        </c:dLbls>
        <c:axId val="387304640"/>
        <c:axId val="387305032"/>
      </c:scatterChart>
      <c:valAx>
        <c:axId val="3873046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305032"/>
        <c:crosses val="autoZero"/>
        <c:crossBetween val="midCat"/>
      </c:valAx>
      <c:valAx>
        <c:axId val="38730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3046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107651</xdr:colOff>
      <xdr:row>1</xdr:row>
      <xdr:rowOff>108010</xdr:rowOff>
    </xdr:from>
    <xdr:to>
      <xdr:col>22</xdr:col>
      <xdr:colOff>471039</xdr:colOff>
      <xdr:row>22</xdr:row>
      <xdr:rowOff>65596</xdr:rowOff>
    </xdr:to>
    <xdr:graphicFrame macro="">
      <xdr:nvGraphicFramePr>
        <xdr:cNvPr id="62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127778</xdr:colOff>
      <xdr:row>22</xdr:row>
      <xdr:rowOff>143953</xdr:rowOff>
    </xdr:from>
    <xdr:to>
      <xdr:col>22</xdr:col>
      <xdr:colOff>500691</xdr:colOff>
      <xdr:row>44</xdr:row>
      <xdr:rowOff>39178</xdr:rowOff>
    </xdr:to>
    <xdr:graphicFrame macro="">
      <xdr:nvGraphicFramePr>
        <xdr:cNvPr id="62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95249</xdr:colOff>
      <xdr:row>44</xdr:row>
      <xdr:rowOff>98851</xdr:rowOff>
    </xdr:from>
    <xdr:to>
      <xdr:col>22</xdr:col>
      <xdr:colOff>465666</xdr:colOff>
      <xdr:row>66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88601</xdr:colOff>
      <xdr:row>0</xdr:row>
      <xdr:rowOff>1098610</xdr:rowOff>
    </xdr:from>
    <xdr:to>
      <xdr:col>22</xdr:col>
      <xdr:colOff>451989</xdr:colOff>
      <xdr:row>21</xdr:row>
      <xdr:rowOff>132271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127778</xdr:colOff>
      <xdr:row>22</xdr:row>
      <xdr:rowOff>143953</xdr:rowOff>
    </xdr:from>
    <xdr:to>
      <xdr:col>22</xdr:col>
      <xdr:colOff>500691</xdr:colOff>
      <xdr:row>44</xdr:row>
      <xdr:rowOff>39178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107651</xdr:colOff>
      <xdr:row>1</xdr:row>
      <xdr:rowOff>108010</xdr:rowOff>
    </xdr:from>
    <xdr:to>
      <xdr:col>22</xdr:col>
      <xdr:colOff>471039</xdr:colOff>
      <xdr:row>22</xdr:row>
      <xdr:rowOff>65596</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127778</xdr:colOff>
      <xdr:row>22</xdr:row>
      <xdr:rowOff>143953</xdr:rowOff>
    </xdr:from>
    <xdr:to>
      <xdr:col>22</xdr:col>
      <xdr:colOff>500691</xdr:colOff>
      <xdr:row>44</xdr:row>
      <xdr:rowOff>39178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107651</xdr:colOff>
      <xdr:row>1</xdr:row>
      <xdr:rowOff>108010</xdr:rowOff>
    </xdr:from>
    <xdr:to>
      <xdr:col>19</xdr:col>
      <xdr:colOff>471039</xdr:colOff>
      <xdr:row>22</xdr:row>
      <xdr:rowOff>65596</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552450</xdr:colOff>
      <xdr:row>5</xdr:row>
      <xdr:rowOff>80962</xdr:rowOff>
    </xdr:from>
    <xdr:to>
      <xdr:col>12</xdr:col>
      <xdr:colOff>247650</xdr:colOff>
      <xdr:row>19</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4"/>
  <sheetViews>
    <sheetView tabSelected="1" zoomScale="90" zoomScaleNormal="90" workbookViewId="0">
      <pane xSplit="1" ySplit="1" topLeftCell="B2" activePane="bottomRight" state="frozen"/>
      <selection pane="topRight" activeCell="B1" sqref="B1"/>
      <selection pane="bottomLeft" activeCell="A2" sqref="A2"/>
      <selection pane="bottomRight" activeCell="AC19" sqref="AC19"/>
    </sheetView>
  </sheetViews>
  <sheetFormatPr defaultRowHeight="15"/>
  <cols>
    <col min="1" max="1" width="10.5703125" bestFit="1" customWidth="1"/>
    <col min="2" max="4" width="16" style="70" customWidth="1"/>
    <col min="5" max="5" width="16" style="60" customWidth="1"/>
    <col min="6" max="6" width="19.85546875" style="60" customWidth="1"/>
    <col min="7" max="7" width="14.5703125" style="60" customWidth="1"/>
    <col min="8" max="8" width="13" style="60" customWidth="1"/>
    <col min="9" max="9" width="13.5703125" style="60" customWidth="1"/>
    <col min="10" max="16" width="9.140625" style="60" customWidth="1"/>
  </cols>
  <sheetData>
    <row r="1" spans="1:19" ht="87.75" customHeight="1">
      <c r="A1" s="3" t="s">
        <v>0</v>
      </c>
      <c r="B1" s="69" t="s">
        <v>66</v>
      </c>
      <c r="C1" s="69" t="s">
        <v>67</v>
      </c>
      <c r="D1" s="69" t="s">
        <v>68</v>
      </c>
      <c r="E1" s="59" t="s">
        <v>27</v>
      </c>
      <c r="F1" s="59" t="s">
        <v>1</v>
      </c>
      <c r="G1" s="59" t="s">
        <v>29</v>
      </c>
      <c r="H1" s="59" t="s">
        <v>30</v>
      </c>
      <c r="I1" s="59" t="s">
        <v>2</v>
      </c>
      <c r="J1" s="59" t="s">
        <v>128</v>
      </c>
      <c r="K1" s="59" t="s">
        <v>18</v>
      </c>
      <c r="L1" s="59" t="s">
        <v>19</v>
      </c>
      <c r="Q1" s="60"/>
      <c r="R1" s="60"/>
      <c r="S1" s="60"/>
    </row>
    <row r="2" spans="1:19">
      <c r="A2" s="2">
        <v>1964</v>
      </c>
      <c r="B2" s="69">
        <f>'USDA-NASS corn 2014'!J100</f>
        <v>65823000</v>
      </c>
      <c r="C2" s="69">
        <f>'USDA-NASS corn 2014'!L100</f>
        <v>55369000</v>
      </c>
      <c r="D2" s="69">
        <f>'USDA-NASS corn 2014'!T100</f>
        <v>8620000</v>
      </c>
      <c r="E2" s="68">
        <f>D2/SUM(C2:D2)</f>
        <v>0.13471065339355201</v>
      </c>
      <c r="F2" s="85">
        <f>'USDA-NASS corn 2014'!R100</f>
        <v>62.9</v>
      </c>
      <c r="G2" s="61">
        <f>ERSMay2011!D8</f>
        <v>1622.5369499999999</v>
      </c>
      <c r="H2" s="61">
        <f>2000000*G2/B2</f>
        <v>49.3</v>
      </c>
      <c r="I2" s="62">
        <f t="shared" ref="I2:I33" si="0">F2/H2</f>
        <v>1.2758620689655173</v>
      </c>
      <c r="J2" s="62">
        <f>0.67*I2</f>
        <v>0.85482758620689669</v>
      </c>
      <c r="K2" s="62">
        <f t="shared" ref="K2:K48" si="1">F2*56*2.471/2205</f>
        <v>3.9473244444444449</v>
      </c>
      <c r="L2" s="63">
        <f>I2*56</f>
        <v>71.448275862068968</v>
      </c>
      <c r="Q2" s="60"/>
      <c r="R2" s="60"/>
      <c r="S2" s="60"/>
    </row>
    <row r="3" spans="1:19">
      <c r="A3" s="2">
        <v>1965</v>
      </c>
      <c r="B3" s="69">
        <f>'USDA-NASS corn 2014'!J101</f>
        <v>65171000</v>
      </c>
      <c r="C3" s="69">
        <f>'USDA-NASS corn 2014'!L101</f>
        <v>55392000</v>
      </c>
      <c r="D3" s="69">
        <f>'USDA-NASS corn 2014'!T101</f>
        <v>8054000</v>
      </c>
      <c r="E3" s="68">
        <f t="shared" ref="E3:E51" si="2">D3/SUM(C3:D3)</f>
        <v>0.1269425968540176</v>
      </c>
      <c r="F3" s="85">
        <f>'USDA-NASS corn 2014'!R101</f>
        <v>74.099999999999994</v>
      </c>
      <c r="G3" s="61">
        <f>ERSMay2011!D9</f>
        <v>2150.643</v>
      </c>
      <c r="H3" s="61">
        <f t="shared" ref="H3:H31" si="3">2000000*G3/B3</f>
        <v>66</v>
      </c>
      <c r="I3" s="62">
        <f t="shared" si="0"/>
        <v>1.1227272727272726</v>
      </c>
      <c r="J3" s="62">
        <f t="shared" ref="J3:J52" si="4">0.67*I3</f>
        <v>0.75222727272727263</v>
      </c>
      <c r="K3" s="62">
        <f t="shared" si="1"/>
        <v>4.6501866666666665</v>
      </c>
      <c r="L3" s="63">
        <f t="shared" ref="L3:L48" si="5">I3*56</f>
        <v>62.872727272727261</v>
      </c>
      <c r="Q3" s="60"/>
      <c r="R3" s="60"/>
      <c r="S3" s="60"/>
    </row>
    <row r="4" spans="1:19">
      <c r="A4" s="2">
        <v>1966</v>
      </c>
      <c r="B4" s="69">
        <f>'USDA-NASS corn 2014'!J102</f>
        <v>66347000</v>
      </c>
      <c r="C4" s="69">
        <f>'USDA-NASS corn 2014'!L102</f>
        <v>57002000</v>
      </c>
      <c r="D4" s="69">
        <f>'USDA-NASS corn 2014'!T102</f>
        <v>7934000</v>
      </c>
      <c r="E4" s="68">
        <f t="shared" si="2"/>
        <v>0.12218184058149563</v>
      </c>
      <c r="F4" s="85">
        <f>'USDA-NASS corn 2014'!R102</f>
        <v>73.099999999999994</v>
      </c>
      <c r="G4" s="61">
        <f>ERSMay2011!D10</f>
        <v>2596.1581099999999</v>
      </c>
      <c r="H4" s="61">
        <f t="shared" si="3"/>
        <v>78.260000000000005</v>
      </c>
      <c r="I4" s="62">
        <f t="shared" si="0"/>
        <v>0.93406593406593397</v>
      </c>
      <c r="J4" s="62">
        <f t="shared" si="4"/>
        <v>0.62582417582417582</v>
      </c>
      <c r="K4" s="62">
        <f t="shared" si="1"/>
        <v>4.587431111111111</v>
      </c>
      <c r="L4" s="63">
        <f t="shared" si="5"/>
        <v>52.307692307692299</v>
      </c>
      <c r="Q4" s="60"/>
      <c r="R4" s="60"/>
      <c r="S4" s="60"/>
    </row>
    <row r="5" spans="1:19">
      <c r="A5" s="2">
        <v>1967</v>
      </c>
      <c r="B5" s="69">
        <f>'USDA-NASS corn 2014'!J103</f>
        <v>71156000</v>
      </c>
      <c r="C5" s="69">
        <f>'USDA-NASS corn 2014'!L103</f>
        <v>60694000</v>
      </c>
      <c r="D5" s="69">
        <f>'USDA-NASS corn 2014'!T103</f>
        <v>8363000</v>
      </c>
      <c r="E5" s="68">
        <f t="shared" si="2"/>
        <v>0.12110285706010976</v>
      </c>
      <c r="F5" s="85">
        <f>'USDA-NASS corn 2014'!R103</f>
        <v>80.099999999999994</v>
      </c>
      <c r="G5" s="61">
        <f>ERSMay2011!D11</f>
        <v>3044.05368</v>
      </c>
      <c r="H5" s="61">
        <f t="shared" si="3"/>
        <v>85.56</v>
      </c>
      <c r="I5" s="62">
        <f t="shared" si="0"/>
        <v>0.93618513323983166</v>
      </c>
      <c r="J5" s="62">
        <f t="shared" si="4"/>
        <v>0.62724403927068728</v>
      </c>
      <c r="K5" s="62">
        <f t="shared" si="1"/>
        <v>5.0267199999999992</v>
      </c>
      <c r="L5" s="63">
        <f t="shared" si="5"/>
        <v>52.426367461430573</v>
      </c>
      <c r="Q5" s="60"/>
      <c r="R5" s="60"/>
      <c r="S5" s="60"/>
    </row>
    <row r="6" spans="1:19">
      <c r="A6" s="2">
        <v>1968</v>
      </c>
      <c r="B6" s="69">
        <f>'USDA-NASS corn 2014'!J104</f>
        <v>65126000</v>
      </c>
      <c r="C6" s="69">
        <f>'USDA-NASS corn 2014'!L104</f>
        <v>55980000</v>
      </c>
      <c r="D6" s="69">
        <f>'USDA-NASS corn 2014'!T104</f>
        <v>7879000</v>
      </c>
      <c r="E6" s="68">
        <f t="shared" si="2"/>
        <v>0.1233811992044974</v>
      </c>
      <c r="F6" s="85">
        <f>'USDA-NASS corn 2014'!R104</f>
        <v>79.5</v>
      </c>
      <c r="G6" s="61">
        <f>ERSMay2011!D12</f>
        <v>3115.6278399999997</v>
      </c>
      <c r="H6" s="61">
        <f t="shared" si="3"/>
        <v>95.679999999999978</v>
      </c>
      <c r="I6" s="62">
        <f t="shared" si="0"/>
        <v>0.83089464882943165</v>
      </c>
      <c r="J6" s="62">
        <f t="shared" si="4"/>
        <v>0.55669941471571927</v>
      </c>
      <c r="K6" s="62">
        <f t="shared" si="1"/>
        <v>4.989066666666667</v>
      </c>
      <c r="L6" s="63">
        <f t="shared" si="5"/>
        <v>46.530100334448171</v>
      </c>
      <c r="Q6" s="60"/>
      <c r="R6" s="60"/>
      <c r="S6" s="60"/>
    </row>
    <row r="7" spans="1:19">
      <c r="A7" s="2">
        <v>1969</v>
      </c>
      <c r="B7" s="69">
        <f>'USDA-NASS corn 2014'!J105</f>
        <v>64264000</v>
      </c>
      <c r="C7" s="69">
        <f>'USDA-NASS corn 2014'!L105</f>
        <v>54574000</v>
      </c>
      <c r="D7" s="69">
        <f>'USDA-NASS corn 2014'!T105</f>
        <v>7892000</v>
      </c>
      <c r="E7" s="68">
        <f t="shared" si="2"/>
        <v>0.12634072935677007</v>
      </c>
      <c r="F7" s="85">
        <f>'USDA-NASS corn 2014'!R105</f>
        <v>85.9</v>
      </c>
      <c r="G7" s="61">
        <f>ERSMay2011!D13</f>
        <v>3287.1035999999999</v>
      </c>
      <c r="H7" s="61">
        <f t="shared" si="3"/>
        <v>102.3</v>
      </c>
      <c r="I7" s="62">
        <f t="shared" si="0"/>
        <v>0.83968719452590423</v>
      </c>
      <c r="J7" s="62">
        <f t="shared" si="4"/>
        <v>0.56259042033235585</v>
      </c>
      <c r="K7" s="62">
        <f t="shared" si="1"/>
        <v>5.390702222222223</v>
      </c>
      <c r="L7" s="63">
        <f t="shared" si="5"/>
        <v>47.022482893450636</v>
      </c>
      <c r="Q7" s="60"/>
      <c r="R7" s="60"/>
      <c r="S7" s="60"/>
    </row>
    <row r="8" spans="1:19">
      <c r="A8" s="2">
        <v>1970</v>
      </c>
      <c r="B8" s="69">
        <f>'USDA-NASS corn 2014'!J106</f>
        <v>66863000</v>
      </c>
      <c r="C8" s="69">
        <f>'USDA-NASS corn 2014'!L106</f>
        <v>57358000</v>
      </c>
      <c r="D8" s="69">
        <f>'USDA-NASS corn 2014'!T106</f>
        <v>8078000</v>
      </c>
      <c r="E8" s="68">
        <f t="shared" si="2"/>
        <v>0.12344886606760805</v>
      </c>
      <c r="F8" s="85">
        <f>'USDA-NASS corn 2014'!R106</f>
        <v>72.400000000000006</v>
      </c>
      <c r="G8" s="61">
        <f>ERSMay2011!D14</f>
        <v>3519.6683199999998</v>
      </c>
      <c r="H8" s="61">
        <f t="shared" si="3"/>
        <v>105.28</v>
      </c>
      <c r="I8" s="62">
        <f t="shared" si="0"/>
        <v>0.68768996960486328</v>
      </c>
      <c r="J8" s="62">
        <f t="shared" si="4"/>
        <v>0.46075227963525844</v>
      </c>
      <c r="K8" s="62">
        <f t="shared" si="1"/>
        <v>4.543502222222223</v>
      </c>
      <c r="L8" s="63">
        <f t="shared" si="5"/>
        <v>38.510638297872347</v>
      </c>
      <c r="Q8" s="60"/>
      <c r="R8" s="60"/>
      <c r="S8" s="60"/>
    </row>
    <row r="9" spans="1:19">
      <c r="A9" s="2">
        <v>1971</v>
      </c>
      <c r="B9" s="69">
        <f>'USDA-NASS corn 2014'!J107</f>
        <v>74179000</v>
      </c>
      <c r="C9" s="69">
        <f>'USDA-NASS corn 2014'!L107</f>
        <v>64123000</v>
      </c>
      <c r="D9" s="69">
        <f>'USDA-NASS corn 2014'!T107</f>
        <v>8814000</v>
      </c>
      <c r="E9" s="68">
        <f>D9/SUM(C9:D9)</f>
        <v>0.12084401606866199</v>
      </c>
      <c r="F9" s="85">
        <f>'USDA-NASS corn 2014'!R107</f>
        <v>88.1</v>
      </c>
      <c r="G9" s="61">
        <f>ERSMay2011!D15</f>
        <v>3730.46191</v>
      </c>
      <c r="H9" s="61">
        <f t="shared" si="3"/>
        <v>100.58</v>
      </c>
      <c r="I9" s="62">
        <f t="shared" si="0"/>
        <v>0.8759196659375621</v>
      </c>
      <c r="J9" s="62">
        <f t="shared" si="4"/>
        <v>0.58686617617816661</v>
      </c>
      <c r="K9" s="62">
        <f t="shared" si="1"/>
        <v>5.5287644444444437</v>
      </c>
      <c r="L9" s="63">
        <f t="shared" si="5"/>
        <v>49.051501292503474</v>
      </c>
      <c r="Q9" s="60"/>
      <c r="R9" s="60"/>
      <c r="S9" s="60"/>
    </row>
    <row r="10" spans="1:19">
      <c r="A10" s="2">
        <v>1972</v>
      </c>
      <c r="B10" s="69">
        <f>'USDA-NASS corn 2014'!J108</f>
        <v>67126000</v>
      </c>
      <c r="C10" s="69">
        <f>'USDA-NASS corn 2014'!L108</f>
        <v>57513000</v>
      </c>
      <c r="D10" s="69">
        <f>'USDA-NASS corn 2014'!T108</f>
        <v>8351000</v>
      </c>
      <c r="E10" s="68">
        <f t="shared" si="2"/>
        <v>0.12679157050892748</v>
      </c>
      <c r="F10" s="85">
        <f>'USDA-NASS corn 2014'!R108</f>
        <v>97</v>
      </c>
      <c r="G10" s="61">
        <f>ERSMay2011!D16</f>
        <v>3705.3552</v>
      </c>
      <c r="H10" s="61">
        <f t="shared" si="3"/>
        <v>110.4</v>
      </c>
      <c r="I10" s="62">
        <f t="shared" si="0"/>
        <v>0.87862318840579701</v>
      </c>
      <c r="J10" s="62">
        <f t="shared" si="4"/>
        <v>0.58867753623188401</v>
      </c>
      <c r="K10" s="62">
        <f t="shared" si="1"/>
        <v>6.0872888888888887</v>
      </c>
      <c r="L10" s="63">
        <f t="shared" si="5"/>
        <v>49.202898550724633</v>
      </c>
      <c r="Q10" s="60"/>
      <c r="R10" s="60"/>
      <c r="S10" s="60"/>
    </row>
    <row r="11" spans="1:19">
      <c r="A11" s="2">
        <v>1973</v>
      </c>
      <c r="B11" s="69">
        <f>'USDA-NASS corn 2014'!J109</f>
        <v>72253000</v>
      </c>
      <c r="C11" s="69">
        <f>'USDA-NASS corn 2014'!L109</f>
        <v>62143000</v>
      </c>
      <c r="D11" s="69">
        <f>'USDA-NASS corn 2014'!T109</f>
        <v>9023000</v>
      </c>
      <c r="E11" s="68">
        <f t="shared" si="2"/>
        <v>0.12678807295618694</v>
      </c>
      <c r="F11" s="85">
        <f>'USDA-NASS corn 2014'!R109</f>
        <v>91.3</v>
      </c>
      <c r="G11" s="61">
        <f>ERSMay2011!D17</f>
        <v>3830.1315299999997</v>
      </c>
      <c r="H11" s="61">
        <f t="shared" si="3"/>
        <v>106.01999999999998</v>
      </c>
      <c r="I11" s="62">
        <f t="shared" si="0"/>
        <v>0.86115827202414652</v>
      </c>
      <c r="J11" s="62">
        <f t="shared" si="4"/>
        <v>0.57697604225617816</v>
      </c>
      <c r="K11" s="62">
        <f t="shared" si="1"/>
        <v>5.7295822222222226</v>
      </c>
      <c r="L11" s="63">
        <f t="shared" si="5"/>
        <v>48.224863233352202</v>
      </c>
      <c r="Q11" s="60"/>
      <c r="R11" s="60"/>
      <c r="S11" s="60"/>
    </row>
    <row r="12" spans="1:19">
      <c r="A12" s="2">
        <v>1974</v>
      </c>
      <c r="B12" s="69">
        <f>'USDA-NASS corn 2014'!J110</f>
        <v>77935000</v>
      </c>
      <c r="C12" s="69">
        <f>'USDA-NASS corn 2014'!L110</f>
        <v>65405000</v>
      </c>
      <c r="D12" s="69">
        <f>'USDA-NASS corn 2014'!T110</f>
        <v>10844000</v>
      </c>
      <c r="E12" s="68">
        <f t="shared" si="2"/>
        <v>0.14221825860011278</v>
      </c>
      <c r="F12" s="85">
        <f>'USDA-NASS corn 2014'!R110</f>
        <v>71.900000000000006</v>
      </c>
      <c r="G12" s="61">
        <f>ERSMay2011!D18</f>
        <v>3772.8333499999999</v>
      </c>
      <c r="H12" s="61">
        <f t="shared" si="3"/>
        <v>96.82</v>
      </c>
      <c r="I12" s="62">
        <f t="shared" si="0"/>
        <v>0.7426151621565793</v>
      </c>
      <c r="J12" s="62">
        <f t="shared" si="4"/>
        <v>0.49755215864490815</v>
      </c>
      <c r="K12" s="62">
        <f t="shared" si="1"/>
        <v>4.5121244444444448</v>
      </c>
      <c r="L12" s="63">
        <f t="shared" si="5"/>
        <v>41.586449080768439</v>
      </c>
      <c r="Q12" s="60"/>
      <c r="R12" s="60"/>
      <c r="S12" s="60"/>
    </row>
    <row r="13" spans="1:19">
      <c r="A13" s="2">
        <v>1975</v>
      </c>
      <c r="B13" s="69">
        <f>'USDA-NASS corn 2014'!J111</f>
        <v>78719000</v>
      </c>
      <c r="C13" s="69">
        <f>'USDA-NASS corn 2014'!L111</f>
        <v>67625000</v>
      </c>
      <c r="D13" s="69">
        <f>'USDA-NASS corn 2014'!T111</f>
        <v>9848000</v>
      </c>
      <c r="E13" s="68">
        <f t="shared" si="2"/>
        <v>0.12711525305590335</v>
      </c>
      <c r="F13" s="85">
        <f>'USDA-NASS corn 2014'!R111</f>
        <v>86.4</v>
      </c>
      <c r="G13" s="61">
        <f>ERSMay2011!D19</f>
        <v>3884.7826500000001</v>
      </c>
      <c r="H13" s="61">
        <f t="shared" si="3"/>
        <v>98.7</v>
      </c>
      <c r="I13" s="62">
        <f t="shared" si="0"/>
        <v>0.87537993920972645</v>
      </c>
      <c r="J13" s="62">
        <f t="shared" si="4"/>
        <v>0.58650455927051681</v>
      </c>
      <c r="K13" s="62">
        <f t="shared" si="1"/>
        <v>5.4220800000000011</v>
      </c>
      <c r="L13" s="63">
        <f t="shared" si="5"/>
        <v>49.021276595744681</v>
      </c>
      <c r="Q13" s="60"/>
      <c r="R13" s="60"/>
      <c r="S13" s="60"/>
    </row>
    <row r="14" spans="1:19">
      <c r="A14" s="2">
        <v>1976</v>
      </c>
      <c r="B14" s="69">
        <f>'USDA-NASS corn 2014'!J112</f>
        <v>84588000</v>
      </c>
      <c r="C14" s="69">
        <f>'USDA-NASS corn 2014'!L112</f>
        <v>71506000</v>
      </c>
      <c r="D14" s="69">
        <f>'USDA-NASS corn 2014'!T112</f>
        <v>11281000</v>
      </c>
      <c r="E14" s="68">
        <f t="shared" si="2"/>
        <v>0.13626535567178422</v>
      </c>
      <c r="F14" s="85">
        <f>'USDA-NASS corn 2014'!R112</f>
        <v>88</v>
      </c>
      <c r="G14" s="61">
        <f>ERSMay2011!D20</f>
        <v>5210.1978600000002</v>
      </c>
      <c r="H14" s="61">
        <f t="shared" si="3"/>
        <v>123.19</v>
      </c>
      <c r="I14" s="62">
        <f t="shared" si="0"/>
        <v>0.71434369672863063</v>
      </c>
      <c r="J14" s="62">
        <f t="shared" si="4"/>
        <v>0.47861027680818252</v>
      </c>
      <c r="K14" s="62">
        <f t="shared" si="1"/>
        <v>5.5224888888888888</v>
      </c>
      <c r="L14" s="63">
        <f t="shared" si="5"/>
        <v>40.003247016803314</v>
      </c>
      <c r="Q14" s="60"/>
      <c r="R14" s="60"/>
      <c r="S14" s="60"/>
    </row>
    <row r="15" spans="1:19">
      <c r="A15" s="2">
        <v>1977</v>
      </c>
      <c r="B15" s="69">
        <f>'USDA-NASS corn 2014'!J113</f>
        <v>84328000</v>
      </c>
      <c r="C15" s="69">
        <f>'USDA-NASS corn 2014'!L113</f>
        <v>71614000</v>
      </c>
      <c r="D15" s="69">
        <f>'USDA-NASS corn 2014'!T113</f>
        <v>9314000</v>
      </c>
      <c r="E15" s="68">
        <f t="shared" si="2"/>
        <v>0.11508995650454726</v>
      </c>
      <c r="F15" s="85">
        <f>'USDA-NASS corn 2014'!R113</f>
        <v>90.8</v>
      </c>
      <c r="G15" s="61">
        <f>ERSMay2011!D21</f>
        <v>5181.1123200000002</v>
      </c>
      <c r="H15" s="61">
        <f t="shared" si="3"/>
        <v>122.88</v>
      </c>
      <c r="I15" s="62">
        <f t="shared" si="0"/>
        <v>0.73893229166666663</v>
      </c>
      <c r="J15" s="62">
        <f t="shared" si="4"/>
        <v>0.4950846354166667</v>
      </c>
      <c r="K15" s="62">
        <f t="shared" si="1"/>
        <v>5.6982044444444444</v>
      </c>
      <c r="L15" s="63">
        <f t="shared" si="5"/>
        <v>41.380208333333329</v>
      </c>
      <c r="Q15" s="60"/>
      <c r="R15" s="60"/>
      <c r="S15" s="60"/>
    </row>
    <row r="16" spans="1:19">
      <c r="A16" s="2">
        <v>1978</v>
      </c>
      <c r="B16" s="69">
        <f>'USDA-NASS corn 2014'!J114</f>
        <v>81675000</v>
      </c>
      <c r="C16" s="69">
        <f>'USDA-NASS corn 2014'!L114</f>
        <v>71930000</v>
      </c>
      <c r="D16" s="69">
        <f>'USDA-NASS corn 2014'!T114</f>
        <v>8624000</v>
      </c>
      <c r="E16" s="68">
        <f t="shared" si="2"/>
        <v>0.1070586190629888</v>
      </c>
      <c r="F16" s="85">
        <f>'USDA-NASS corn 2014'!R114</f>
        <v>101</v>
      </c>
      <c r="G16" s="61">
        <f>ERSMay2011!D22</f>
        <v>4888.2487499999997</v>
      </c>
      <c r="H16" s="61">
        <f t="shared" si="3"/>
        <v>119.7</v>
      </c>
      <c r="I16" s="62">
        <f t="shared" si="0"/>
        <v>0.84377610693400162</v>
      </c>
      <c r="J16" s="62">
        <f t="shared" si="4"/>
        <v>0.56532999164578113</v>
      </c>
      <c r="K16" s="62">
        <f t="shared" si="1"/>
        <v>6.3383111111111115</v>
      </c>
      <c r="L16" s="63">
        <f t="shared" si="5"/>
        <v>47.251461988304094</v>
      </c>
      <c r="Q16" s="60"/>
      <c r="R16" s="60"/>
      <c r="S16" s="60"/>
    </row>
    <row r="17" spans="1:19">
      <c r="A17" s="2">
        <v>1979</v>
      </c>
      <c r="B17" s="69">
        <f>'USDA-NASS corn 2014'!J115</f>
        <v>81394000</v>
      </c>
      <c r="C17" s="69">
        <f>'USDA-NASS corn 2014'!L115</f>
        <v>72400000</v>
      </c>
      <c r="D17" s="69">
        <f>'USDA-NASS corn 2014'!T115</f>
        <v>7989000</v>
      </c>
      <c r="E17" s="68">
        <f t="shared" si="2"/>
        <v>9.9379268307853069E-2</v>
      </c>
      <c r="F17" s="85">
        <f>'USDA-NASS corn 2014'!R115</f>
        <v>109.5</v>
      </c>
      <c r="G17" s="61">
        <f>ERSMay2011!D23</f>
        <v>5274.3312000000005</v>
      </c>
      <c r="H17" s="61">
        <f t="shared" si="3"/>
        <v>129.60000000000002</v>
      </c>
      <c r="I17" s="62">
        <f t="shared" si="0"/>
        <v>0.84490740740740722</v>
      </c>
      <c r="J17" s="62">
        <f t="shared" si="4"/>
        <v>0.56608796296296282</v>
      </c>
      <c r="K17" s="62">
        <f t="shared" si="1"/>
        <v>6.8717333333333332</v>
      </c>
      <c r="L17" s="63">
        <f t="shared" si="5"/>
        <v>47.314814814814802</v>
      </c>
      <c r="Q17" s="60"/>
      <c r="R17" s="60"/>
      <c r="S17" s="60"/>
    </row>
    <row r="18" spans="1:19">
      <c r="A18" s="2">
        <v>1980</v>
      </c>
      <c r="B18" s="69">
        <f>'USDA-NASS corn 2014'!J116</f>
        <v>84043000</v>
      </c>
      <c r="C18" s="69">
        <f>'USDA-NASS corn 2014'!L116</f>
        <v>72961000</v>
      </c>
      <c r="D18" s="69">
        <f>'USDA-NASS corn 2014'!T116</f>
        <v>9299000</v>
      </c>
      <c r="E18" s="68">
        <f t="shared" si="2"/>
        <v>0.11304400680768295</v>
      </c>
      <c r="F18" s="85">
        <f>'USDA-NASS corn 2014'!R116</f>
        <v>91</v>
      </c>
      <c r="G18" s="61">
        <f>ERSMay2011!D24</f>
        <v>5244.2831999999999</v>
      </c>
      <c r="H18" s="61">
        <f t="shared" si="3"/>
        <v>124.8</v>
      </c>
      <c r="I18" s="62">
        <f t="shared" si="0"/>
        <v>0.72916666666666663</v>
      </c>
      <c r="J18" s="62">
        <f t="shared" si="4"/>
        <v>0.48854166666666665</v>
      </c>
      <c r="K18" s="62">
        <f t="shared" si="1"/>
        <v>5.710755555555556</v>
      </c>
      <c r="L18" s="63">
        <f t="shared" si="5"/>
        <v>40.833333333333329</v>
      </c>
      <c r="Q18" s="60"/>
      <c r="R18" s="60"/>
      <c r="S18" s="60"/>
    </row>
    <row r="19" spans="1:19">
      <c r="A19" s="2">
        <v>1981</v>
      </c>
      <c r="B19" s="69">
        <f>'USDA-NASS corn 2014'!J117</f>
        <v>84097000</v>
      </c>
      <c r="C19" s="69">
        <f>'USDA-NASS corn 2014'!L117</f>
        <v>74524000</v>
      </c>
      <c r="D19" s="69">
        <f>'USDA-NASS corn 2014'!T117</f>
        <v>8307000</v>
      </c>
      <c r="E19" s="68">
        <f t="shared" si="2"/>
        <v>0.10028853931499077</v>
      </c>
      <c r="F19" s="85">
        <f>'USDA-NASS corn 2014'!R117</f>
        <v>108.9</v>
      </c>
      <c r="G19" s="61">
        <f>ERSMay2011!D25</f>
        <v>5587.8251650000002</v>
      </c>
      <c r="H19" s="61">
        <f t="shared" si="3"/>
        <v>132.88999999999999</v>
      </c>
      <c r="I19" s="62">
        <f t="shared" si="0"/>
        <v>0.81947475355557242</v>
      </c>
      <c r="J19" s="62">
        <f t="shared" si="4"/>
        <v>0.54904808488223356</v>
      </c>
      <c r="K19" s="62">
        <f t="shared" si="1"/>
        <v>6.834080000000001</v>
      </c>
      <c r="L19" s="63">
        <f t="shared" si="5"/>
        <v>45.890586199112057</v>
      </c>
      <c r="Q19" s="60"/>
      <c r="R19" s="60"/>
      <c r="S19" s="60"/>
    </row>
    <row r="20" spans="1:19">
      <c r="A20" s="2">
        <v>1982</v>
      </c>
      <c r="B20" s="69">
        <f>'USDA-NASS corn 2014'!J118</f>
        <v>81857000</v>
      </c>
      <c r="C20" s="69">
        <f>'USDA-NASS corn 2014'!L118</f>
        <v>72719000</v>
      </c>
      <c r="D20" s="69">
        <f>'USDA-NASS corn 2014'!T118</f>
        <v>8252000</v>
      </c>
      <c r="E20" s="68">
        <f t="shared" si="2"/>
        <v>0.10191303059119931</v>
      </c>
      <c r="F20" s="85">
        <f>'USDA-NASS corn 2014'!R118</f>
        <v>113.2</v>
      </c>
      <c r="G20" s="61">
        <f>ERSMay2011!D26</f>
        <v>5359.5870750000004</v>
      </c>
      <c r="H20" s="61">
        <f t="shared" si="3"/>
        <v>130.94999999999999</v>
      </c>
      <c r="I20" s="62">
        <f t="shared" si="0"/>
        <v>0.86445208094692638</v>
      </c>
      <c r="J20" s="62">
        <f t="shared" si="4"/>
        <v>0.57918289423444069</v>
      </c>
      <c r="K20" s="62">
        <f t="shared" si="1"/>
        <v>7.1039288888888894</v>
      </c>
      <c r="L20" s="63">
        <f t="shared" si="5"/>
        <v>48.409316533027877</v>
      </c>
      <c r="Q20" s="60"/>
      <c r="R20" s="60"/>
      <c r="S20" s="60"/>
    </row>
    <row r="21" spans="1:19">
      <c r="A21" s="2">
        <v>1983</v>
      </c>
      <c r="B21" s="69">
        <f>'USDA-NASS corn 2014'!J119</f>
        <v>60207000</v>
      </c>
      <c r="C21" s="69">
        <f>'USDA-NASS corn 2014'!L119</f>
        <v>51479000</v>
      </c>
      <c r="D21" s="69">
        <f>'USDA-NASS corn 2014'!T119</f>
        <v>7808000</v>
      </c>
      <c r="E21" s="68">
        <f t="shared" si="2"/>
        <v>0.13169834871050989</v>
      </c>
      <c r="F21" s="85">
        <f>'USDA-NASS corn 2014'!R119</f>
        <v>81.099999999999994</v>
      </c>
      <c r="G21" s="61">
        <f>ERSMay2011!D27</f>
        <v>3959.8699200000001</v>
      </c>
      <c r="H21" s="61">
        <f t="shared" si="3"/>
        <v>131.54184463600578</v>
      </c>
      <c r="I21" s="62">
        <f t="shared" si="0"/>
        <v>0.61653385068770139</v>
      </c>
      <c r="J21" s="62">
        <f t="shared" si="4"/>
        <v>0.41307767996075995</v>
      </c>
      <c r="K21" s="62">
        <f t="shared" si="1"/>
        <v>5.0894755555555555</v>
      </c>
      <c r="L21" s="63">
        <f t="shared" si="5"/>
        <v>34.52589563851128</v>
      </c>
      <c r="Q21" s="60"/>
      <c r="R21" s="60"/>
      <c r="S21" s="60"/>
    </row>
    <row r="22" spans="1:19">
      <c r="A22" s="2">
        <v>1984</v>
      </c>
      <c r="B22" s="69">
        <f>'USDA-NASS corn 2014'!J120</f>
        <v>80517000</v>
      </c>
      <c r="C22" s="69">
        <f>'USDA-NASS corn 2014'!L120</f>
        <v>71897000</v>
      </c>
      <c r="D22" s="69">
        <f>'USDA-NASS corn 2014'!T120</f>
        <v>7535000</v>
      </c>
      <c r="E22" s="68">
        <f t="shared" si="2"/>
        <v>9.4861013193675098E-2</v>
      </c>
      <c r="F22" s="85">
        <f>'USDA-NASS corn 2014'!R120</f>
        <v>106.7</v>
      </c>
      <c r="G22" s="61">
        <f>ERSMay2011!D28</f>
        <v>5390.7429900000006</v>
      </c>
      <c r="H22" s="61">
        <f t="shared" si="3"/>
        <v>133.9032251574202</v>
      </c>
      <c r="I22" s="62">
        <f t="shared" si="0"/>
        <v>0.79684413780594632</v>
      </c>
      <c r="J22" s="62">
        <f t="shared" si="4"/>
        <v>0.53388557232998402</v>
      </c>
      <c r="K22" s="62">
        <f t="shared" si="1"/>
        <v>6.6960177777777776</v>
      </c>
      <c r="L22" s="63">
        <f t="shared" si="5"/>
        <v>44.623271717132994</v>
      </c>
      <c r="Q22" s="60"/>
      <c r="R22" s="60"/>
      <c r="S22" s="60"/>
    </row>
    <row r="23" spans="1:19">
      <c r="A23" s="2">
        <v>1985</v>
      </c>
      <c r="B23" s="69">
        <f>'USDA-NASS corn 2014'!J121</f>
        <v>83398000</v>
      </c>
      <c r="C23" s="69">
        <f>'USDA-NASS corn 2014'!L121</f>
        <v>75209000</v>
      </c>
      <c r="D23" s="69">
        <f>'USDA-NASS corn 2014'!T121</f>
        <v>7155000</v>
      </c>
      <c r="E23" s="68">
        <f t="shared" si="2"/>
        <v>8.6870477393035786E-2</v>
      </c>
      <c r="F23" s="85">
        <f>'USDA-NASS corn 2014'!R121</f>
        <v>118</v>
      </c>
      <c r="G23" s="61">
        <f>ERSMay2011!D29</f>
        <v>5666.1192000000001</v>
      </c>
      <c r="H23" s="61">
        <f t="shared" si="3"/>
        <v>135.88141682054726</v>
      </c>
      <c r="I23" s="62">
        <f t="shared" si="0"/>
        <v>0.86840425100834451</v>
      </c>
      <c r="J23" s="62">
        <f t="shared" si="4"/>
        <v>0.58183084817559083</v>
      </c>
      <c r="K23" s="62">
        <f t="shared" si="1"/>
        <v>7.4051555555555559</v>
      </c>
      <c r="L23" s="63">
        <f t="shared" si="5"/>
        <v>48.630638056467291</v>
      </c>
      <c r="Q23" s="60"/>
      <c r="R23" s="60"/>
      <c r="S23" s="60"/>
    </row>
    <row r="24" spans="1:19">
      <c r="A24" s="2">
        <v>1986</v>
      </c>
      <c r="B24" s="69">
        <f>'USDA-NASS corn 2014'!J122</f>
        <v>76580000</v>
      </c>
      <c r="C24" s="69">
        <f>'USDA-NASS corn 2014'!L122</f>
        <v>68907000</v>
      </c>
      <c r="D24" s="69">
        <f>'USDA-NASS corn 2014'!T122</f>
        <v>6418000</v>
      </c>
      <c r="E24" s="68">
        <f t="shared" si="2"/>
        <v>8.5204115499502159E-2</v>
      </c>
      <c r="F24" s="85">
        <f>'USDA-NASS corn 2014'!R122</f>
        <v>119.4</v>
      </c>
      <c r="G24" s="61">
        <f>ERSMay2011!D30</f>
        <v>4807.4597999999996</v>
      </c>
      <c r="H24" s="61">
        <f t="shared" si="3"/>
        <v>125.55392530686863</v>
      </c>
      <c r="I24" s="62">
        <f t="shared" si="0"/>
        <v>0.9509857991948264</v>
      </c>
      <c r="J24" s="62">
        <f t="shared" si="4"/>
        <v>0.63716048546053372</v>
      </c>
      <c r="K24" s="62">
        <f t="shared" si="1"/>
        <v>7.4930133333333337</v>
      </c>
      <c r="L24" s="63">
        <f t="shared" si="5"/>
        <v>53.255204754910281</v>
      </c>
      <c r="Q24" s="60"/>
      <c r="R24" s="60"/>
      <c r="S24" s="60"/>
    </row>
    <row r="25" spans="1:19">
      <c r="A25" s="2">
        <v>1987</v>
      </c>
      <c r="B25" s="69">
        <f>'USDA-NASS corn 2014'!J123</f>
        <v>66200000</v>
      </c>
      <c r="C25" s="69">
        <f>'USDA-NASS corn 2014'!L123</f>
        <v>59505000</v>
      </c>
      <c r="D25" s="69">
        <f>'USDA-NASS corn 2014'!T123</f>
        <v>5994000</v>
      </c>
      <c r="E25" s="68">
        <f t="shared" si="2"/>
        <v>9.1512847524389679E-2</v>
      </c>
      <c r="F25" s="85">
        <f>'USDA-NASS corn 2014'!R123</f>
        <v>119.8</v>
      </c>
      <c r="G25" s="61">
        <f>ERSMay2011!D31</f>
        <v>4194.4319999999998</v>
      </c>
      <c r="H25" s="61">
        <f t="shared" si="3"/>
        <v>126.72</v>
      </c>
      <c r="I25" s="62">
        <f t="shared" si="0"/>
        <v>0.94539141414141414</v>
      </c>
      <c r="J25" s="62">
        <f t="shared" si="4"/>
        <v>0.63341224747474756</v>
      </c>
      <c r="K25" s="62">
        <f t="shared" si="1"/>
        <v>7.5181155555555561</v>
      </c>
      <c r="L25" s="63">
        <f t="shared" si="5"/>
        <v>52.94191919191919</v>
      </c>
      <c r="Q25" s="60"/>
      <c r="R25" s="60"/>
      <c r="S25" s="60"/>
    </row>
    <row r="26" spans="1:19">
      <c r="A26" s="2">
        <v>1988</v>
      </c>
      <c r="B26" s="69">
        <f>'USDA-NASS corn 2014'!J124</f>
        <v>67717000</v>
      </c>
      <c r="C26" s="69">
        <f>'USDA-NASS corn 2014'!L124</f>
        <v>58250000</v>
      </c>
      <c r="D26" s="69">
        <f>'USDA-NASS corn 2014'!T124</f>
        <v>8301000</v>
      </c>
      <c r="E26" s="68">
        <f t="shared" si="2"/>
        <v>0.12473140899460564</v>
      </c>
      <c r="F26" s="85">
        <f>'USDA-NASS corn 2014'!R124</f>
        <v>84.6</v>
      </c>
      <c r="G26" s="61">
        <f>ERSMay2011!D32</f>
        <v>4499.4560650000003</v>
      </c>
      <c r="H26" s="61">
        <f t="shared" si="3"/>
        <v>132.88999999999999</v>
      </c>
      <c r="I26" s="62">
        <f t="shared" si="0"/>
        <v>0.63661675069606438</v>
      </c>
      <c r="J26" s="62">
        <f t="shared" si="4"/>
        <v>0.42653322296636315</v>
      </c>
      <c r="K26" s="62">
        <f t="shared" si="1"/>
        <v>5.3091200000000001</v>
      </c>
      <c r="L26" s="63">
        <f t="shared" si="5"/>
        <v>35.650538038979604</v>
      </c>
      <c r="Q26" s="60"/>
      <c r="R26" s="60"/>
      <c r="S26" s="60"/>
    </row>
    <row r="27" spans="1:19">
      <c r="A27" s="2">
        <v>1989</v>
      </c>
      <c r="B27" s="69">
        <f>'USDA-NASS corn 2014'!J125</f>
        <v>72322000</v>
      </c>
      <c r="C27" s="69">
        <f>'USDA-NASS corn 2014'!L125</f>
        <v>64783000</v>
      </c>
      <c r="D27" s="69">
        <f>'USDA-NASS corn 2014'!T125</f>
        <v>6606000</v>
      </c>
      <c r="E27" s="68">
        <f t="shared" si="2"/>
        <v>9.2535264536553252E-2</v>
      </c>
      <c r="F27" s="85">
        <f>'USDA-NASS corn 2014'!R125</f>
        <v>116.3</v>
      </c>
      <c r="G27" s="61">
        <f>ERSMay2011!D33</f>
        <v>4601.0403432000003</v>
      </c>
      <c r="H27" s="61">
        <f t="shared" si="3"/>
        <v>127.23764119355106</v>
      </c>
      <c r="I27" s="62">
        <f t="shared" si="0"/>
        <v>0.91403769284819603</v>
      </c>
      <c r="J27" s="62">
        <f t="shared" si="4"/>
        <v>0.61240525420829139</v>
      </c>
      <c r="K27" s="62">
        <f t="shared" si="1"/>
        <v>7.2984711111111116</v>
      </c>
      <c r="L27" s="63">
        <f t="shared" si="5"/>
        <v>51.186110799498977</v>
      </c>
      <c r="Q27" s="60"/>
      <c r="R27" s="60"/>
      <c r="S27" s="60"/>
    </row>
    <row r="28" spans="1:19">
      <c r="A28" s="2">
        <v>1990</v>
      </c>
      <c r="B28" s="69">
        <f>'USDA-NASS corn 2014'!J126</f>
        <v>74166000</v>
      </c>
      <c r="C28" s="69">
        <f>'USDA-NASS corn 2014'!L126</f>
        <v>66952000</v>
      </c>
      <c r="D28" s="69">
        <f>'USDA-NASS corn 2014'!T126</f>
        <v>6123000</v>
      </c>
      <c r="E28" s="68">
        <f t="shared" si="2"/>
        <v>8.3790626069107088E-2</v>
      </c>
      <c r="F28" s="85">
        <f>'USDA-NASS corn 2014'!R126</f>
        <v>118.5</v>
      </c>
      <c r="G28" s="61">
        <f>ERSMay2011!D34</f>
        <v>4748.42742</v>
      </c>
      <c r="H28" s="61">
        <f t="shared" si="3"/>
        <v>128.04863198770326</v>
      </c>
      <c r="I28" s="62">
        <f t="shared" si="0"/>
        <v>0.92542964466328514</v>
      </c>
      <c r="J28" s="62">
        <f t="shared" si="4"/>
        <v>0.62003786192440113</v>
      </c>
      <c r="K28" s="62">
        <f t="shared" si="1"/>
        <v>7.4365333333333332</v>
      </c>
      <c r="L28" s="63">
        <f t="shared" si="5"/>
        <v>51.824060101143971</v>
      </c>
      <c r="Q28" s="60"/>
      <c r="R28" s="60"/>
      <c r="S28" s="60"/>
    </row>
    <row r="29" spans="1:19">
      <c r="A29" s="2">
        <v>1991</v>
      </c>
      <c r="B29" s="69">
        <f>'USDA-NASS corn 2014'!J127</f>
        <v>75957000</v>
      </c>
      <c r="C29" s="69">
        <f>'USDA-NASS corn 2014'!L127</f>
        <v>68822000</v>
      </c>
      <c r="D29" s="69">
        <f>'USDA-NASS corn 2014'!T127</f>
        <v>6140000</v>
      </c>
      <c r="E29" s="68">
        <f t="shared" si="2"/>
        <v>8.1908166804514293E-2</v>
      </c>
      <c r="F29" s="85">
        <f>'USDA-NASS corn 2014'!R127</f>
        <v>108.6</v>
      </c>
      <c r="G29" s="61">
        <f>ERSMay2011!D35</f>
        <v>4715.0380800000003</v>
      </c>
      <c r="H29" s="61">
        <f t="shared" si="3"/>
        <v>124.15019234566925</v>
      </c>
      <c r="I29" s="62">
        <f t="shared" si="0"/>
        <v>0.87474693311490714</v>
      </c>
      <c r="J29" s="62">
        <f t="shared" si="4"/>
        <v>0.58608044518698788</v>
      </c>
      <c r="K29" s="62">
        <f t="shared" si="1"/>
        <v>6.8152533333333327</v>
      </c>
      <c r="L29" s="63">
        <f t="shared" si="5"/>
        <v>48.9858282544348</v>
      </c>
      <c r="Q29" s="60"/>
      <c r="R29" s="60"/>
      <c r="S29" s="60"/>
    </row>
    <row r="30" spans="1:19">
      <c r="A30" s="2">
        <v>1992</v>
      </c>
      <c r="B30" s="69">
        <f>'USDA-NASS corn 2014'!J128</f>
        <v>79311000</v>
      </c>
      <c r="C30" s="69">
        <f>'USDA-NASS corn 2014'!L128</f>
        <v>72077000</v>
      </c>
      <c r="D30" s="69">
        <f>'USDA-NASS corn 2014'!T128</f>
        <v>6069000</v>
      </c>
      <c r="E30" s="68">
        <f t="shared" si="2"/>
        <v>7.76623243672101E-2</v>
      </c>
      <c r="F30" s="85">
        <f>'USDA-NASS corn 2014'!R128</f>
        <v>131.5</v>
      </c>
      <c r="G30" s="61">
        <f>ERSMay2011!D36</f>
        <v>4886.9472999999998</v>
      </c>
      <c r="H30" s="61">
        <f t="shared" si="3"/>
        <v>123.2350443191991</v>
      </c>
      <c r="I30" s="62">
        <f t="shared" si="0"/>
        <v>1.0670666020892019</v>
      </c>
      <c r="J30" s="62">
        <f t="shared" si="4"/>
        <v>0.71493462339976532</v>
      </c>
      <c r="K30" s="62">
        <f t="shared" si="1"/>
        <v>8.252355555555555</v>
      </c>
      <c r="L30" s="63">
        <f t="shared" si="5"/>
        <v>59.755729716995305</v>
      </c>
      <c r="Q30" s="60"/>
      <c r="R30" s="60"/>
      <c r="S30" s="60"/>
    </row>
    <row r="31" spans="1:19">
      <c r="A31" s="2">
        <v>1993</v>
      </c>
      <c r="B31" s="69">
        <f>'USDA-NASS corn 2014'!J129</f>
        <v>73239000</v>
      </c>
      <c r="C31" s="69">
        <f>'USDA-NASS corn 2014'!L129</f>
        <v>62933000</v>
      </c>
      <c r="D31" s="69">
        <f>'USDA-NASS corn 2014'!T129</f>
        <v>6823000</v>
      </c>
      <c r="E31" s="68">
        <f t="shared" si="2"/>
        <v>9.7812374562761623E-2</v>
      </c>
      <c r="F31" s="85">
        <f>'USDA-NASS corn 2014'!R129</f>
        <v>100.7</v>
      </c>
      <c r="G31" s="61">
        <f>ERSMay2011!D37</f>
        <v>4368.8339249999999</v>
      </c>
      <c r="H31" s="61">
        <f t="shared" si="3"/>
        <v>119.30348379961497</v>
      </c>
      <c r="I31" s="62">
        <f t="shared" si="0"/>
        <v>0.84406587966147051</v>
      </c>
      <c r="J31" s="62">
        <f t="shared" si="4"/>
        <v>0.56552413937318524</v>
      </c>
      <c r="K31" s="62">
        <f t="shared" si="1"/>
        <v>6.3194844444444449</v>
      </c>
      <c r="L31" s="63">
        <f t="shared" si="5"/>
        <v>47.267689261042349</v>
      </c>
      <c r="Q31" s="60"/>
      <c r="R31" s="60"/>
      <c r="S31" s="60"/>
    </row>
    <row r="32" spans="1:19" s="82" customFormat="1">
      <c r="A32" s="77">
        <v>1994</v>
      </c>
      <c r="B32" s="69">
        <f>'USDA-NASS corn 2014'!J130</f>
        <v>78921000</v>
      </c>
      <c r="C32" s="69">
        <f>'USDA-NASS corn 2014'!L130</f>
        <v>72514000</v>
      </c>
      <c r="D32" s="69">
        <f>'USDA-NASS corn 2014'!T130</f>
        <v>5717000</v>
      </c>
      <c r="E32" s="78">
        <f t="shared" si="2"/>
        <v>7.3078447162889387E-2</v>
      </c>
      <c r="F32" s="85">
        <f>'USDA-NASS corn 2014'!R130</f>
        <v>138.6</v>
      </c>
      <c r="G32" s="72">
        <f>ERSMay2011!D38</f>
        <v>4603.1573099999996</v>
      </c>
      <c r="H32" s="76">
        <f>2000000*G32/(B32-D32)</f>
        <v>125.76245314463691</v>
      </c>
      <c r="I32" s="80">
        <f t="shared" si="0"/>
        <v>1.1020777388987386</v>
      </c>
      <c r="J32" s="62">
        <f t="shared" si="4"/>
        <v>0.73839208506215492</v>
      </c>
      <c r="K32" s="80">
        <f t="shared" si="1"/>
        <v>8.6979199999999999</v>
      </c>
      <c r="L32" s="81">
        <f t="shared" si="5"/>
        <v>61.716353378329359</v>
      </c>
      <c r="M32" s="79"/>
      <c r="N32" s="79"/>
      <c r="O32" s="79"/>
      <c r="P32" s="79"/>
      <c r="Q32" s="79"/>
      <c r="R32" s="79"/>
      <c r="S32" s="79"/>
    </row>
    <row r="33" spans="1:19">
      <c r="A33" s="2">
        <v>1995</v>
      </c>
      <c r="B33" s="69">
        <f>'USDA-NASS corn 2014'!J131</f>
        <v>71479000</v>
      </c>
      <c r="C33" s="69">
        <f>'USDA-NASS corn 2014'!L131</f>
        <v>65210000</v>
      </c>
      <c r="D33" s="69">
        <f>'USDA-NASS corn 2014'!T131</f>
        <v>5321000</v>
      </c>
      <c r="E33" s="68">
        <f t="shared" si="2"/>
        <v>7.5442004225092507E-2</v>
      </c>
      <c r="F33" s="85">
        <f>'USDA-NASS corn 2014'!R131</f>
        <v>113.5</v>
      </c>
      <c r="G33" s="72">
        <f>ERSMay2011!D39</f>
        <v>4158.1475</v>
      </c>
      <c r="H33" s="76">
        <f t="shared" ref="H33:H47" si="6">2000000*G33/(B33-D33)</f>
        <v>125.70354303334442</v>
      </c>
      <c r="I33" s="62">
        <f t="shared" si="0"/>
        <v>0.90291806627831261</v>
      </c>
      <c r="J33" s="62">
        <f t="shared" si="4"/>
        <v>0.60495510440646949</v>
      </c>
      <c r="K33" s="62">
        <f t="shared" si="1"/>
        <v>7.122755555555556</v>
      </c>
      <c r="L33" s="63">
        <f t="shared" si="5"/>
        <v>50.563411711585509</v>
      </c>
      <c r="Q33" s="60"/>
      <c r="R33" s="60"/>
      <c r="S33" s="60"/>
    </row>
    <row r="34" spans="1:19">
      <c r="A34" s="2">
        <v>1996</v>
      </c>
      <c r="B34" s="69">
        <f>'USDA-NASS corn 2014'!J132</f>
        <v>79229000</v>
      </c>
      <c r="C34" s="69">
        <f>'USDA-NASS corn 2014'!L132</f>
        <v>72644000</v>
      </c>
      <c r="D34" s="69">
        <f>'USDA-NASS corn 2014'!T132</f>
        <v>5607000</v>
      </c>
      <c r="E34" s="68">
        <f t="shared" si="2"/>
        <v>7.1654036370142241E-2</v>
      </c>
      <c r="F34" s="85">
        <f>'USDA-NASS corn 2014'!R132</f>
        <v>127.1</v>
      </c>
      <c r="G34" s="72">
        <f>ERSMay2011!D40</f>
        <v>4828.57564</v>
      </c>
      <c r="H34" s="76">
        <f t="shared" si="6"/>
        <v>131.17208551791583</v>
      </c>
      <c r="I34" s="62">
        <f t="shared" ref="I34:I52" si="7">F34/H34</f>
        <v>0.96895615784533928</v>
      </c>
      <c r="J34" s="62">
        <f t="shared" si="4"/>
        <v>0.64920062575637738</v>
      </c>
      <c r="K34" s="62">
        <f t="shared" si="1"/>
        <v>7.9762311111111108</v>
      </c>
      <c r="L34" s="63">
        <f t="shared" si="5"/>
        <v>54.261544839339003</v>
      </c>
      <c r="Q34" s="60"/>
      <c r="R34" s="60"/>
      <c r="S34" s="60"/>
    </row>
    <row r="35" spans="1:19">
      <c r="A35" s="2">
        <v>1997</v>
      </c>
      <c r="B35" s="69">
        <f>'USDA-NASS corn 2014'!J133</f>
        <v>79537000</v>
      </c>
      <c r="C35" s="69">
        <f>'USDA-NASS corn 2014'!L133</f>
        <v>72671000</v>
      </c>
      <c r="D35" s="69">
        <f>'USDA-NASS corn 2014'!T133</f>
        <v>6054000</v>
      </c>
      <c r="E35" s="68">
        <f t="shared" si="2"/>
        <v>7.6900603366147985E-2</v>
      </c>
      <c r="F35" s="85">
        <f>'USDA-NASS corn 2014'!R133</f>
        <v>126.7</v>
      </c>
      <c r="G35" s="72">
        <f>ERSMay2011!D41</f>
        <v>4792.0801500000007</v>
      </c>
      <c r="H35" s="76">
        <f t="shared" si="6"/>
        <v>130.42690554277863</v>
      </c>
      <c r="I35" s="62">
        <f t="shared" si="7"/>
        <v>0.97142533185718927</v>
      </c>
      <c r="J35" s="62">
        <f t="shared" si="4"/>
        <v>0.65085497234431688</v>
      </c>
      <c r="K35" s="62">
        <f t="shared" si="1"/>
        <v>7.9511288888888885</v>
      </c>
      <c r="L35" s="63">
        <f t="shared" si="5"/>
        <v>54.399818584002603</v>
      </c>
      <c r="Q35" s="60"/>
      <c r="R35" s="60"/>
      <c r="S35" s="60"/>
    </row>
    <row r="36" spans="1:19">
      <c r="A36" s="2">
        <v>1998</v>
      </c>
      <c r="B36" s="69">
        <f>'USDA-NASS corn 2014'!J134</f>
        <v>80165000</v>
      </c>
      <c r="C36" s="69">
        <f>'USDA-NASS corn 2014'!L134</f>
        <v>72589000</v>
      </c>
      <c r="D36" s="69">
        <f>'USDA-NASS corn 2014'!T134</f>
        <v>5913000</v>
      </c>
      <c r="E36" s="68">
        <f t="shared" si="2"/>
        <v>7.5322921709001039E-2</v>
      </c>
      <c r="F36" s="85">
        <f>'USDA-NASS corn 2014'!R134</f>
        <v>134.4</v>
      </c>
      <c r="G36" s="72">
        <f>ERSMay2011!D42</f>
        <v>4845.5198399999999</v>
      </c>
      <c r="H36" s="76">
        <f t="shared" si="6"/>
        <v>130.51553735926305</v>
      </c>
      <c r="I36" s="62">
        <f t="shared" si="7"/>
        <v>1.0297624537226124</v>
      </c>
      <c r="J36" s="62">
        <f t="shared" si="4"/>
        <v>0.68994084399415034</v>
      </c>
      <c r="K36" s="62">
        <f t="shared" si="1"/>
        <v>8.4343466666666664</v>
      </c>
      <c r="L36" s="63">
        <f t="shared" si="5"/>
        <v>57.666697408466298</v>
      </c>
      <c r="Q36" s="60"/>
      <c r="R36" s="60"/>
      <c r="S36" s="60"/>
    </row>
    <row r="37" spans="1:19">
      <c r="A37" s="2">
        <v>1999</v>
      </c>
      <c r="B37" s="69">
        <f>'USDA-NASS corn 2014'!J135</f>
        <v>77386000</v>
      </c>
      <c r="C37" s="69">
        <f>'USDA-NASS corn 2014'!L135</f>
        <v>70487000</v>
      </c>
      <c r="D37" s="69">
        <f>'USDA-NASS corn 2014'!T135</f>
        <v>6037000</v>
      </c>
      <c r="E37" s="68">
        <f t="shared" si="2"/>
        <v>7.8890282787099475E-2</v>
      </c>
      <c r="F37" s="85">
        <f>'USDA-NASS corn 2014'!R135</f>
        <v>133.80000000000001</v>
      </c>
      <c r="G37" s="72">
        <f>ERSMay2011!D43</f>
        <v>4649.8143300000002</v>
      </c>
      <c r="H37" s="76">
        <f t="shared" si="6"/>
        <v>130.34</v>
      </c>
      <c r="I37" s="62">
        <f t="shared" si="7"/>
        <v>1.0265459567285562</v>
      </c>
      <c r="J37" s="62">
        <f t="shared" si="4"/>
        <v>0.68778579100813264</v>
      </c>
      <c r="K37" s="62">
        <f t="shared" si="1"/>
        <v>8.3966933333333351</v>
      </c>
      <c r="L37" s="63">
        <f t="shared" si="5"/>
        <v>57.486573576799145</v>
      </c>
      <c r="Q37" s="60"/>
      <c r="R37" s="60"/>
      <c r="S37" s="60"/>
    </row>
    <row r="38" spans="1:19">
      <c r="A38" s="2">
        <v>2000</v>
      </c>
      <c r="B38" s="69">
        <f>'USDA-NASS corn 2014'!J136</f>
        <v>79551000</v>
      </c>
      <c r="C38" s="69">
        <f>'USDA-NASS corn 2014'!L136</f>
        <v>72440000</v>
      </c>
      <c r="D38" s="69">
        <f>'USDA-NASS corn 2014'!T136</f>
        <v>6082000</v>
      </c>
      <c r="E38" s="68">
        <f t="shared" si="2"/>
        <v>7.7455999592470903E-2</v>
      </c>
      <c r="F38" s="85">
        <f>'USDA-NASS corn 2014'!R136</f>
        <v>136.9</v>
      </c>
      <c r="G38" s="72">
        <f>ERSMay2011!D44</f>
        <v>4908.5024800000001</v>
      </c>
      <c r="H38" s="76">
        <f t="shared" si="6"/>
        <v>133.62105051109992</v>
      </c>
      <c r="I38" s="62">
        <f t="shared" si="7"/>
        <v>1.0245391686142125</v>
      </c>
      <c r="J38" s="62">
        <f t="shared" si="4"/>
        <v>0.68644124297152243</v>
      </c>
      <c r="K38" s="62">
        <f t="shared" si="1"/>
        <v>8.5912355555555564</v>
      </c>
      <c r="L38" s="63">
        <f t="shared" si="5"/>
        <v>57.374193442395899</v>
      </c>
      <c r="Q38" s="60"/>
      <c r="R38" s="60"/>
      <c r="S38" s="60"/>
    </row>
    <row r="39" spans="1:19">
      <c r="A39" s="2">
        <v>2001</v>
      </c>
      <c r="B39" s="69">
        <f>'USDA-NASS corn 2014'!J137</f>
        <v>75702000</v>
      </c>
      <c r="C39" s="69">
        <f>'USDA-NASS corn 2014'!L137</f>
        <v>68768000</v>
      </c>
      <c r="D39" s="69">
        <f>'USDA-NASS corn 2014'!T137</f>
        <v>6142000</v>
      </c>
      <c r="E39" s="68">
        <f t="shared" si="2"/>
        <v>8.1991723401415029E-2</v>
      </c>
      <c r="F39" s="85">
        <f>'USDA-NASS corn 2014'!R137</f>
        <v>138.19999999999999</v>
      </c>
      <c r="G39" s="72">
        <f>ERSMay2011!D45</f>
        <v>4249.3021479999998</v>
      </c>
      <c r="H39" s="76">
        <f t="shared" si="6"/>
        <v>122.17659999999998</v>
      </c>
      <c r="I39" s="62">
        <f t="shared" si="7"/>
        <v>1.1311494999860858</v>
      </c>
      <c r="J39" s="62">
        <f t="shared" si="4"/>
        <v>0.7578701649906775</v>
      </c>
      <c r="K39" s="62">
        <f t="shared" si="1"/>
        <v>8.6728177777777766</v>
      </c>
      <c r="L39" s="63">
        <f t="shared" si="5"/>
        <v>63.344371999220805</v>
      </c>
      <c r="Q39" s="60"/>
      <c r="R39" s="60"/>
      <c r="S39" s="60"/>
    </row>
    <row r="40" spans="1:19">
      <c r="A40" s="2">
        <v>2002</v>
      </c>
      <c r="B40" s="69">
        <f>'USDA-NASS corn 2014'!J138</f>
        <v>78894000</v>
      </c>
      <c r="C40" s="69">
        <f>'USDA-NASS corn 2014'!L138</f>
        <v>69330000</v>
      </c>
      <c r="D40" s="69">
        <f>'USDA-NASS corn 2014'!T138</f>
        <v>7122000</v>
      </c>
      <c r="E40" s="68">
        <f t="shared" si="2"/>
        <v>9.3156490346884321E-2</v>
      </c>
      <c r="F40" s="85">
        <f>'USDA-NASS corn 2014'!R138</f>
        <v>129.30000000000001</v>
      </c>
      <c r="G40" s="72">
        <f>ERSMay2011!D46</f>
        <v>4719.7267199999997</v>
      </c>
      <c r="H40" s="76">
        <f t="shared" si="6"/>
        <v>131.52000000000001</v>
      </c>
      <c r="I40" s="62">
        <f t="shared" si="7"/>
        <v>0.98312043795620441</v>
      </c>
      <c r="J40" s="62">
        <f t="shared" si="4"/>
        <v>0.658690693430657</v>
      </c>
      <c r="K40" s="62">
        <f t="shared" si="1"/>
        <v>8.114293333333336</v>
      </c>
      <c r="L40" s="63">
        <f t="shared" si="5"/>
        <v>55.054744525547449</v>
      </c>
      <c r="Q40" s="60"/>
      <c r="R40" s="60"/>
      <c r="S40" s="60"/>
    </row>
    <row r="41" spans="1:19">
      <c r="A41" s="2">
        <v>2003</v>
      </c>
      <c r="B41" s="69">
        <f>'USDA-NASS corn 2014'!J139</f>
        <v>78603000</v>
      </c>
      <c r="C41" s="69">
        <f>'USDA-NASS corn 2014'!L139</f>
        <v>70944000</v>
      </c>
      <c r="D41" s="69">
        <f>'USDA-NASS corn 2014'!T139</f>
        <v>6583000</v>
      </c>
      <c r="E41" s="68">
        <f t="shared" si="2"/>
        <v>8.4912353115688732E-2</v>
      </c>
      <c r="F41" s="85">
        <f>'USDA-NASS corn 2014'!R139</f>
        <v>142.19999999999999</v>
      </c>
      <c r="G41" s="72">
        <f>ERSMay2011!D47</f>
        <v>4710.1478399999996</v>
      </c>
      <c r="H41" s="76">
        <f t="shared" si="6"/>
        <v>130.80110635934463</v>
      </c>
      <c r="I41" s="62">
        <f t="shared" si="7"/>
        <v>1.0871467677753401</v>
      </c>
      <c r="J41" s="62">
        <f t="shared" si="4"/>
        <v>0.72838833440947792</v>
      </c>
      <c r="K41" s="62">
        <f t="shared" si="1"/>
        <v>8.9238399999999984</v>
      </c>
      <c r="L41" s="63">
        <f t="shared" si="5"/>
        <v>60.88021899541905</v>
      </c>
      <c r="Q41" s="60"/>
      <c r="R41" s="60"/>
      <c r="S41" s="60"/>
    </row>
    <row r="42" spans="1:19">
      <c r="A42" s="2">
        <v>2004</v>
      </c>
      <c r="B42" s="69">
        <f>'USDA-NASS corn 2014'!J140</f>
        <v>80929000</v>
      </c>
      <c r="C42" s="69">
        <f>'USDA-NASS corn 2014'!L140</f>
        <v>73631000</v>
      </c>
      <c r="D42" s="69">
        <f>'USDA-NASS corn 2014'!T140</f>
        <v>6101000</v>
      </c>
      <c r="E42" s="68">
        <f t="shared" si="2"/>
        <v>7.6518838107660664E-2</v>
      </c>
      <c r="F42" s="85">
        <f>'USDA-NASS corn 2014'!R140</f>
        <v>160.30000000000001</v>
      </c>
      <c r="G42" s="72">
        <f>ERSMay2011!D48</f>
        <v>4792.0524429555544</v>
      </c>
      <c r="H42" s="76">
        <f t="shared" si="6"/>
        <v>128.08179940545128</v>
      </c>
      <c r="I42" s="62">
        <f t="shared" si="7"/>
        <v>1.2515439410135074</v>
      </c>
      <c r="J42" s="62">
        <f t="shared" si="4"/>
        <v>0.83853444047905001</v>
      </c>
      <c r="K42" s="62">
        <f t="shared" si="1"/>
        <v>10.059715555555558</v>
      </c>
      <c r="L42" s="63">
        <f t="shared" si="5"/>
        <v>70.086460696756419</v>
      </c>
      <c r="Q42" s="60"/>
      <c r="R42" s="60"/>
      <c r="S42" s="60"/>
    </row>
    <row r="43" spans="1:19">
      <c r="A43" s="2">
        <v>2005</v>
      </c>
      <c r="B43" s="69">
        <f>'USDA-NASS corn 2014'!J141</f>
        <v>81779000</v>
      </c>
      <c r="C43" s="69">
        <f>'USDA-NASS corn 2014'!L141</f>
        <v>75117000</v>
      </c>
      <c r="D43" s="69">
        <f>'USDA-NASS corn 2014'!T141</f>
        <v>5930000</v>
      </c>
      <c r="E43" s="68">
        <f t="shared" si="2"/>
        <v>7.3167421372783689E-2</v>
      </c>
      <c r="F43" s="85">
        <f>'USDA-NASS corn 2014'!R141</f>
        <v>147.9</v>
      </c>
      <c r="G43" s="72">
        <f>ERSMay2011!D49</f>
        <v>5023</v>
      </c>
      <c r="H43" s="76">
        <f t="shared" si="6"/>
        <v>132.44736252290735</v>
      </c>
      <c r="I43" s="62">
        <f t="shared" si="7"/>
        <v>1.1166700278717898</v>
      </c>
      <c r="J43" s="62">
        <f t="shared" si="4"/>
        <v>0.74816891867409918</v>
      </c>
      <c r="K43" s="62">
        <f t="shared" si="1"/>
        <v>9.2815466666666655</v>
      </c>
      <c r="L43" s="63">
        <f t="shared" si="5"/>
        <v>62.533521560820233</v>
      </c>
      <c r="Q43" s="60"/>
      <c r="R43" s="60"/>
      <c r="S43" s="60"/>
    </row>
    <row r="44" spans="1:19">
      <c r="A44" s="2">
        <v>2006</v>
      </c>
      <c r="B44" s="69">
        <f>'USDA-NASS corn 2014'!J142</f>
        <v>78327000</v>
      </c>
      <c r="C44" s="69">
        <f>'USDA-NASS corn 2014'!L142</f>
        <v>70638000</v>
      </c>
      <c r="D44" s="69">
        <f>'USDA-NASS corn 2014'!T142</f>
        <v>6487000</v>
      </c>
      <c r="E44" s="68">
        <f t="shared" si="2"/>
        <v>8.4110210696920581E-2</v>
      </c>
      <c r="F44" s="85">
        <f>'USDA-NASS corn 2014'!R142</f>
        <v>149.1</v>
      </c>
      <c r="G44" s="72">
        <f>ERSMay2011!D50</f>
        <v>4690</v>
      </c>
      <c r="H44" s="76">
        <f t="shared" si="6"/>
        <v>130.56792873051225</v>
      </c>
      <c r="I44" s="62">
        <f t="shared" si="7"/>
        <v>1.1419343283582088</v>
      </c>
      <c r="J44" s="62">
        <f t="shared" si="4"/>
        <v>0.765096</v>
      </c>
      <c r="K44" s="62">
        <f t="shared" si="1"/>
        <v>9.3568533333333335</v>
      </c>
      <c r="L44" s="63">
        <f t="shared" si="5"/>
        <v>63.948322388059694</v>
      </c>
      <c r="Q44" s="60"/>
      <c r="R44" s="60"/>
      <c r="S44" s="60"/>
    </row>
    <row r="45" spans="1:19">
      <c r="A45" s="2">
        <v>2007</v>
      </c>
      <c r="B45" s="69">
        <f>'USDA-NASS corn 2014'!J143</f>
        <v>93527000</v>
      </c>
      <c r="C45" s="69">
        <f>'USDA-NASS corn 2014'!L143</f>
        <v>86520000</v>
      </c>
      <c r="D45" s="69">
        <f>'USDA-NASS corn 2014'!T143</f>
        <v>6060000</v>
      </c>
      <c r="E45" s="68">
        <f t="shared" si="2"/>
        <v>6.5456902138690862E-2</v>
      </c>
      <c r="F45" s="85">
        <f>'USDA-NASS corn 2014'!R143</f>
        <v>150.69999999999999</v>
      </c>
      <c r="G45" s="72">
        <f>ERSMay2011!D51</f>
        <v>5714</v>
      </c>
      <c r="H45" s="76">
        <f t="shared" si="6"/>
        <v>130.6549898818983</v>
      </c>
      <c r="I45" s="62">
        <f t="shared" si="7"/>
        <v>1.153419399719986</v>
      </c>
      <c r="J45" s="62">
        <f t="shared" si="4"/>
        <v>0.77279099781239069</v>
      </c>
      <c r="K45" s="62">
        <f t="shared" si="1"/>
        <v>9.4572622222222211</v>
      </c>
      <c r="L45" s="63">
        <f t="shared" si="5"/>
        <v>64.591486384319211</v>
      </c>
      <c r="Q45" s="60"/>
      <c r="R45" s="60"/>
      <c r="S45" s="60"/>
    </row>
    <row r="46" spans="1:19">
      <c r="A46" s="2">
        <v>2008</v>
      </c>
      <c r="B46" s="69">
        <f>'USDA-NASS corn 2014'!J144</f>
        <v>85982000</v>
      </c>
      <c r="C46" s="69">
        <f>'USDA-NASS corn 2014'!L144</f>
        <v>78570000</v>
      </c>
      <c r="D46" s="69">
        <f>'USDA-NASS corn 2014'!T144</f>
        <v>5971000</v>
      </c>
      <c r="E46" s="68">
        <f t="shared" si="2"/>
        <v>7.06284524668504E-2</v>
      </c>
      <c r="F46" s="85">
        <f>'USDA-NASS corn 2014'!R144</f>
        <v>153.30000000000001</v>
      </c>
      <c r="G46" s="72">
        <f>ERSMay2011!D52</f>
        <v>5224</v>
      </c>
      <c r="H46" s="76">
        <f t="shared" si="6"/>
        <v>130.58204496881677</v>
      </c>
      <c r="I46" s="62">
        <f t="shared" si="7"/>
        <v>1.1739745692955592</v>
      </c>
      <c r="J46" s="62">
        <f t="shared" si="4"/>
        <v>0.78656296142802473</v>
      </c>
      <c r="K46" s="62">
        <f t="shared" si="1"/>
        <v>9.6204266666666687</v>
      </c>
      <c r="L46" s="63">
        <f t="shared" si="5"/>
        <v>65.742575880551314</v>
      </c>
      <c r="Q46" s="60"/>
      <c r="R46" s="60"/>
      <c r="S46" s="60"/>
    </row>
    <row r="47" spans="1:19">
      <c r="A47" s="2">
        <v>2009</v>
      </c>
      <c r="B47" s="69">
        <f>'USDA-NASS corn 2014'!J145</f>
        <v>86382000</v>
      </c>
      <c r="C47" s="69">
        <f>'USDA-NASS corn 2014'!L145</f>
        <v>79490000</v>
      </c>
      <c r="D47" s="69">
        <f>'USDA-NASS corn 2014'!T145</f>
        <v>5605000</v>
      </c>
      <c r="E47" s="68">
        <f t="shared" si="2"/>
        <v>6.5867559786121396E-2</v>
      </c>
      <c r="F47" s="85">
        <f>'USDA-NASS corn 2014'!R145</f>
        <v>164.4</v>
      </c>
      <c r="G47" s="72">
        <f>ERSMay2011!D53</f>
        <v>4875.1361567999993</v>
      </c>
      <c r="H47" s="76">
        <f t="shared" si="6"/>
        <v>120.70604644391346</v>
      </c>
      <c r="I47" s="62">
        <f t="shared" si="7"/>
        <v>1.3619864525708669</v>
      </c>
      <c r="J47" s="62">
        <f t="shared" si="4"/>
        <v>0.91253092322248086</v>
      </c>
      <c r="K47" s="62">
        <f t="shared" si="1"/>
        <v>10.317013333333334</v>
      </c>
      <c r="L47" s="63">
        <f t="shared" si="5"/>
        <v>76.271241343968541</v>
      </c>
      <c r="Q47" s="60"/>
      <c r="R47" s="60"/>
      <c r="S47" s="60"/>
    </row>
    <row r="48" spans="1:19">
      <c r="A48" s="2">
        <v>2010</v>
      </c>
      <c r="B48" s="69">
        <f>'USDA-NASS corn 2014'!J146</f>
        <v>88192000</v>
      </c>
      <c r="C48" s="69">
        <f>'USDA-NASS corn 2014'!L146</f>
        <v>81446000</v>
      </c>
      <c r="D48" s="69">
        <f>'USDA-NASS corn 2014'!T146</f>
        <v>5567000</v>
      </c>
      <c r="E48" s="68">
        <f t="shared" si="2"/>
        <v>6.3978945674784224E-2</v>
      </c>
      <c r="F48" s="85">
        <f>'USDA-NASS corn 2014'!R146</f>
        <v>152.6</v>
      </c>
      <c r="G48" s="72">
        <f>ERSMay2011!D54</f>
        <v>5610.2375000000002</v>
      </c>
      <c r="H48" s="76">
        <f>2000000*G48/(B48-D48)</f>
        <v>135.80000000000001</v>
      </c>
      <c r="I48" s="62">
        <f t="shared" si="7"/>
        <v>1.1237113402061853</v>
      </c>
      <c r="J48" s="62">
        <f t="shared" si="4"/>
        <v>0.75288659793814428</v>
      </c>
      <c r="K48" s="62">
        <f t="shared" si="1"/>
        <v>9.5764977777777798</v>
      </c>
      <c r="L48" s="63">
        <f t="shared" si="5"/>
        <v>62.927835051546381</v>
      </c>
      <c r="Q48" s="60"/>
      <c r="R48" s="60"/>
      <c r="S48" s="60"/>
    </row>
    <row r="49" spans="1:19">
      <c r="A49" s="2">
        <v>2011</v>
      </c>
      <c r="B49" s="69">
        <f>'USDA-NASS corn 2014'!J147</f>
        <v>91936000</v>
      </c>
      <c r="C49" s="69">
        <f>'USDA-NASS corn 2014'!L147</f>
        <v>83879000</v>
      </c>
      <c r="D49" s="69">
        <f>'USDA-NASS corn 2014'!T147</f>
        <v>5935000</v>
      </c>
      <c r="E49" s="68">
        <f t="shared" si="2"/>
        <v>6.6081011868973652E-2</v>
      </c>
      <c r="F49" s="85">
        <f>'USDA-NASS corn 2014'!R147</f>
        <v>146.80000000000001</v>
      </c>
      <c r="G49" s="72"/>
      <c r="H49" s="75">
        <v>137</v>
      </c>
      <c r="I49" s="65">
        <f t="shared" si="7"/>
        <v>1.0715328467153284</v>
      </c>
      <c r="J49" s="65">
        <f t="shared" si="4"/>
        <v>0.71792700729927006</v>
      </c>
      <c r="K49" s="62">
        <f t="shared" ref="K49:K52" si="8">F49*56*2.471/2205</f>
        <v>9.2125155555555569</v>
      </c>
      <c r="L49" s="63">
        <f t="shared" ref="L49:L52" si="9">I49*56</f>
        <v>60.005839416058393</v>
      </c>
      <c r="Q49" s="60"/>
      <c r="R49" s="60"/>
      <c r="S49" s="60"/>
    </row>
    <row r="50" spans="1:19">
      <c r="A50" s="2">
        <v>2012</v>
      </c>
      <c r="B50" s="69">
        <f>'USDA-NASS corn 2014'!J148</f>
        <v>97291000</v>
      </c>
      <c r="C50" s="69">
        <f>'USDA-NASS corn 2014'!L148</f>
        <v>87365000</v>
      </c>
      <c r="D50" s="69">
        <f>'USDA-NASS corn 2014'!T148</f>
        <v>7419000</v>
      </c>
      <c r="E50" s="68">
        <f t="shared" si="2"/>
        <v>7.8272704253882511E-2</v>
      </c>
      <c r="F50" s="85">
        <f>'USDA-NASS corn 2014'!R148</f>
        <v>123.1</v>
      </c>
      <c r="H50" s="75">
        <v>138</v>
      </c>
      <c r="I50" s="65">
        <f t="shared" si="7"/>
        <v>0.8920289855072463</v>
      </c>
      <c r="J50" s="65">
        <f t="shared" si="4"/>
        <v>0.59765942028985508</v>
      </c>
      <c r="K50" s="62">
        <f t="shared" si="8"/>
        <v>7.7252088888888881</v>
      </c>
      <c r="L50" s="63">
        <f t="shared" si="9"/>
        <v>49.953623188405793</v>
      </c>
    </row>
    <row r="51" spans="1:19">
      <c r="A51" s="2">
        <v>2013</v>
      </c>
      <c r="B51" s="69">
        <f>'USDA-NASS corn 2014'!J149</f>
        <v>95365000</v>
      </c>
      <c r="C51" s="69">
        <f>'USDA-NASS corn 2014'!L149</f>
        <v>87451000</v>
      </c>
      <c r="D51" s="69">
        <f>'USDA-NASS corn 2014'!T149</f>
        <v>6281000</v>
      </c>
      <c r="E51" s="68">
        <f t="shared" si="2"/>
        <v>6.7010199291597322E-2</v>
      </c>
      <c r="F51" s="85">
        <f>'USDA-NASS corn 2014'!R149</f>
        <v>158.1</v>
      </c>
      <c r="G51" s="63"/>
      <c r="H51" s="75">
        <v>139</v>
      </c>
      <c r="I51" s="65">
        <f t="shared" si="7"/>
        <v>1.137410071942446</v>
      </c>
      <c r="J51" s="65">
        <f t="shared" si="4"/>
        <v>0.76206474820143888</v>
      </c>
      <c r="K51" s="62">
        <f t="shared" si="8"/>
        <v>9.9216533333333334</v>
      </c>
      <c r="L51" s="63">
        <f t="shared" si="9"/>
        <v>63.69496402877698</v>
      </c>
    </row>
    <row r="52" spans="1:19">
      <c r="A52" s="2">
        <v>2014</v>
      </c>
      <c r="B52" s="69">
        <f>'USDA-NASS corn 2014'!J150</f>
        <v>90597000</v>
      </c>
      <c r="C52" s="69">
        <f>'USDA-NASS corn 2014'!L150</f>
        <v>83136000</v>
      </c>
      <c r="D52" s="69">
        <f>'USDA-NASS corn 2014'!T150</f>
        <v>6371000</v>
      </c>
      <c r="E52" s="68">
        <f t="shared" ref="E52" si="10">D52/SUM(C52:D52)</f>
        <v>7.1178790485660337E-2</v>
      </c>
      <c r="F52" s="85">
        <f>'USDA-NASS corn 2014'!R150</f>
        <v>171</v>
      </c>
      <c r="G52" s="63">
        <f>NASSenvFERT!J18/2000000</f>
        <v>5622.35</v>
      </c>
      <c r="H52" s="76">
        <f>144*0.97</f>
        <v>139.68</v>
      </c>
      <c r="I52" s="62">
        <f t="shared" si="7"/>
        <v>1.2242268041237112</v>
      </c>
      <c r="J52" s="62">
        <f t="shared" si="4"/>
        <v>0.82023195876288657</v>
      </c>
      <c r="K52" s="62">
        <f t="shared" si="8"/>
        <v>10.731200000000001</v>
      </c>
      <c r="L52" s="63">
        <f t="shared" si="9"/>
        <v>68.556701030927826</v>
      </c>
    </row>
    <row r="53" spans="1:19">
      <c r="G53" s="63"/>
      <c r="H53" s="66"/>
      <c r="I53" s="64"/>
      <c r="J53" s="64"/>
    </row>
    <row r="54" spans="1:19">
      <c r="G54" s="152"/>
      <c r="H54" s="66"/>
      <c r="I54" s="64"/>
      <c r="J54" s="64"/>
    </row>
    <row r="55" spans="1:19">
      <c r="G55" s="63"/>
      <c r="H55" s="154"/>
      <c r="I55" s="64"/>
      <c r="J55" s="64"/>
    </row>
    <row r="56" spans="1:19">
      <c r="G56" s="63"/>
      <c r="H56" s="66"/>
      <c r="I56" s="64"/>
      <c r="J56" s="64"/>
    </row>
    <row r="57" spans="1:19">
      <c r="G57" s="63"/>
    </row>
    <row r="58" spans="1:19">
      <c r="G58" s="63"/>
    </row>
    <row r="59" spans="1:19">
      <c r="G59" s="63"/>
    </row>
    <row r="60" spans="1:19">
      <c r="F60" s="61"/>
      <c r="G60" s="63"/>
    </row>
    <row r="61" spans="1:19">
      <c r="G61" s="63"/>
    </row>
    <row r="62" spans="1:19">
      <c r="G62" s="63"/>
    </row>
    <row r="63" spans="1:19">
      <c r="G63" s="63"/>
    </row>
    <row r="64" spans="1:19">
      <c r="G64" s="63"/>
    </row>
    <row r="65" spans="1:7">
      <c r="G65" s="63"/>
    </row>
    <row r="66" spans="1:7">
      <c r="G66" s="63"/>
    </row>
    <row r="67" spans="1:7">
      <c r="G67" s="63"/>
    </row>
    <row r="68" spans="1:7">
      <c r="G68" s="63"/>
    </row>
    <row r="69" spans="1:7">
      <c r="A69" s="4"/>
    </row>
    <row r="70" spans="1:7">
      <c r="A70" s="4"/>
    </row>
    <row r="71" spans="1:7">
      <c r="A71" s="4"/>
    </row>
    <row r="72" spans="1:7">
      <c r="A72" s="4"/>
    </row>
    <row r="73" spans="1:7">
      <c r="A73" s="4"/>
    </row>
    <row r="74" spans="1:7">
      <c r="A74" s="4"/>
    </row>
    <row r="75" spans="1:7">
      <c r="A75" s="4"/>
    </row>
    <row r="76" spans="1:7">
      <c r="A76" s="4"/>
    </row>
    <row r="77" spans="1:7">
      <c r="A77" s="4"/>
    </row>
    <row r="78" spans="1:7">
      <c r="A78" s="4"/>
    </row>
    <row r="79" spans="1:7">
      <c r="A79" s="4"/>
    </row>
    <row r="80" spans="1:7">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6">
      <c r="A97" s="4"/>
    </row>
    <row r="98" spans="1:6">
      <c r="A98" s="4"/>
    </row>
    <row r="100" spans="1:6">
      <c r="A100" s="4"/>
      <c r="B100" s="71"/>
      <c r="C100" s="71"/>
      <c r="D100" s="71"/>
      <c r="E100" s="67"/>
      <c r="F100" s="67"/>
    </row>
    <row r="101" spans="1:6">
      <c r="A101" s="4"/>
      <c r="B101" s="71"/>
      <c r="C101" s="71"/>
      <c r="D101" s="71"/>
      <c r="E101" s="67"/>
      <c r="F101" s="67"/>
    </row>
    <row r="102" spans="1:6">
      <c r="A102" s="4"/>
      <c r="B102" s="71"/>
      <c r="C102" s="71"/>
      <c r="D102" s="71"/>
      <c r="E102" s="67"/>
      <c r="F102" s="67"/>
    </row>
    <row r="103" spans="1:6">
      <c r="A103" s="4"/>
      <c r="B103" s="71"/>
      <c r="C103" s="71"/>
      <c r="D103" s="71"/>
      <c r="E103" s="67"/>
      <c r="F103" s="67"/>
    </row>
    <row r="104" spans="1:6">
      <c r="A104" s="4"/>
      <c r="B104" s="71"/>
      <c r="C104" s="71"/>
      <c r="D104" s="71"/>
      <c r="E104" s="67"/>
      <c r="F104" s="67"/>
    </row>
    <row r="105" spans="1:6">
      <c r="A105" s="4"/>
      <c r="B105" s="71"/>
      <c r="C105" s="71"/>
      <c r="D105" s="71"/>
      <c r="E105" s="67"/>
      <c r="F105" s="67"/>
    </row>
    <row r="106" spans="1:6">
      <c r="A106" s="4"/>
      <c r="B106" s="71"/>
      <c r="C106" s="71"/>
      <c r="D106" s="71"/>
      <c r="E106" s="67"/>
      <c r="F106" s="67"/>
    </row>
    <row r="107" spans="1:6">
      <c r="A107" s="4"/>
      <c r="B107" s="71"/>
      <c r="C107" s="71"/>
      <c r="D107" s="71"/>
      <c r="E107" s="67"/>
      <c r="F107" s="67"/>
    </row>
    <row r="108" spans="1:6">
      <c r="A108" s="4"/>
      <c r="B108" s="71"/>
      <c r="C108" s="71"/>
      <c r="D108" s="71"/>
      <c r="E108" s="67"/>
      <c r="F108" s="67"/>
    </row>
    <row r="109" spans="1:6">
      <c r="A109" s="4"/>
      <c r="B109" s="71"/>
      <c r="C109" s="71"/>
      <c r="D109" s="71"/>
      <c r="E109" s="67"/>
      <c r="F109" s="67"/>
    </row>
    <row r="110" spans="1:6">
      <c r="A110" s="4"/>
      <c r="B110" s="71"/>
      <c r="C110" s="71"/>
      <c r="D110" s="71"/>
      <c r="E110" s="67"/>
      <c r="F110" s="67"/>
    </row>
    <row r="111" spans="1:6">
      <c r="A111" s="4"/>
      <c r="B111" s="71"/>
      <c r="C111" s="71"/>
      <c r="D111" s="71"/>
      <c r="E111" s="67"/>
      <c r="F111" s="67"/>
    </row>
    <row r="112" spans="1:6">
      <c r="A112" s="4"/>
      <c r="B112" s="71"/>
      <c r="C112" s="71"/>
      <c r="D112" s="71"/>
      <c r="E112" s="67"/>
      <c r="F112" s="67"/>
    </row>
    <row r="113" spans="1:6">
      <c r="A113" s="4"/>
      <c r="B113" s="71"/>
      <c r="C113" s="71"/>
      <c r="D113" s="71"/>
      <c r="E113" s="67"/>
      <c r="F113" s="67"/>
    </row>
    <row r="114" spans="1:6">
      <c r="A114" s="4"/>
      <c r="B114" s="71"/>
      <c r="C114" s="71"/>
      <c r="D114" s="71"/>
      <c r="E114" s="67"/>
      <c r="F114" s="67"/>
    </row>
    <row r="115" spans="1:6">
      <c r="A115" s="4"/>
      <c r="B115" s="71"/>
      <c r="C115" s="71"/>
      <c r="D115" s="71"/>
      <c r="E115" s="67"/>
      <c r="F115" s="67"/>
    </row>
    <row r="116" spans="1:6">
      <c r="A116" s="4"/>
      <c r="B116" s="71"/>
      <c r="C116" s="71"/>
      <c r="D116" s="71"/>
      <c r="E116" s="67"/>
      <c r="F116" s="67"/>
    </row>
    <row r="117" spans="1:6">
      <c r="A117" s="4"/>
      <c r="B117" s="71"/>
      <c r="C117" s="71"/>
      <c r="D117" s="71"/>
      <c r="E117" s="67"/>
      <c r="F117" s="67"/>
    </row>
    <row r="118" spans="1:6">
      <c r="A118" s="4"/>
      <c r="B118" s="71"/>
      <c r="C118" s="71"/>
      <c r="D118" s="71"/>
      <c r="E118" s="67"/>
      <c r="F118" s="67"/>
    </row>
    <row r="119" spans="1:6">
      <c r="A119" s="4"/>
      <c r="B119" s="71"/>
      <c r="C119" s="71"/>
      <c r="D119" s="71"/>
      <c r="E119" s="67"/>
      <c r="F119" s="67"/>
    </row>
    <row r="120" spans="1:6">
      <c r="A120" s="4"/>
      <c r="B120" s="71"/>
      <c r="C120" s="71"/>
      <c r="D120" s="71"/>
      <c r="E120" s="67"/>
      <c r="F120" s="67"/>
    </row>
    <row r="121" spans="1:6">
      <c r="A121" s="4"/>
      <c r="B121" s="71"/>
      <c r="C121" s="71"/>
      <c r="D121" s="71"/>
      <c r="E121" s="67"/>
      <c r="F121" s="67"/>
    </row>
    <row r="122" spans="1:6">
      <c r="A122" s="4"/>
      <c r="B122" s="71"/>
      <c r="C122" s="71"/>
      <c r="D122" s="71"/>
      <c r="E122" s="67"/>
      <c r="F122" s="67"/>
    </row>
    <row r="123" spans="1:6">
      <c r="A123" s="4"/>
      <c r="B123" s="71"/>
      <c r="C123" s="71"/>
      <c r="D123" s="71"/>
      <c r="E123" s="67"/>
      <c r="F123" s="67"/>
    </row>
    <row r="124" spans="1:6">
      <c r="A124" s="4"/>
      <c r="B124" s="71"/>
      <c r="C124" s="71"/>
      <c r="D124" s="71"/>
      <c r="E124" s="67"/>
      <c r="F124" s="67"/>
    </row>
  </sheetData>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workbookViewId="0">
      <pane xSplit="2" ySplit="5" topLeftCell="G32" activePane="bottomRight" state="frozen"/>
      <selection pane="topRight" activeCell="D1" sqref="D1"/>
      <selection pane="bottomLeft" activeCell="A7" sqref="A7"/>
      <selection pane="bottomRight" activeCell="A2" sqref="A2"/>
    </sheetView>
  </sheetViews>
  <sheetFormatPr defaultRowHeight="12.75"/>
  <cols>
    <col min="1" max="1" width="16.7109375" style="43" customWidth="1"/>
    <col min="2" max="2" width="1.7109375" style="43" customWidth="1"/>
    <col min="3" max="49" width="5.7109375" style="43" customWidth="1"/>
    <col min="50" max="16384" width="9.140625" style="43"/>
  </cols>
  <sheetData>
    <row r="1" spans="1:49" ht="12.75" customHeight="1">
      <c r="A1" s="141" t="s">
        <v>109</v>
      </c>
      <c r="B1" s="115"/>
      <c r="C1" s="91"/>
      <c r="D1" s="91"/>
      <c r="E1" s="91"/>
      <c r="F1" s="91"/>
      <c r="G1" s="91"/>
      <c r="H1" s="91"/>
      <c r="I1" s="91"/>
      <c r="J1" s="91"/>
      <c r="K1" s="91"/>
      <c r="L1" s="91"/>
      <c r="M1" s="91"/>
      <c r="N1" s="91"/>
      <c r="O1" s="91"/>
      <c r="P1" s="91"/>
    </row>
    <row r="2" spans="1:49">
      <c r="A2" s="140" t="s">
        <v>69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row>
    <row r="3" spans="1:49" ht="13.5" thickBot="1">
      <c r="A3" s="113" t="s">
        <v>22</v>
      </c>
      <c r="B3" s="112"/>
      <c r="C3" s="112">
        <v>1964</v>
      </c>
      <c r="D3" s="112">
        <v>1965</v>
      </c>
      <c r="E3" s="112">
        <v>1966</v>
      </c>
      <c r="F3" s="112">
        <v>1967</v>
      </c>
      <c r="G3" s="112">
        <v>1968</v>
      </c>
      <c r="H3" s="112">
        <v>1969</v>
      </c>
      <c r="I3" s="112">
        <v>1970</v>
      </c>
      <c r="J3" s="112">
        <v>1971</v>
      </c>
      <c r="K3" s="112">
        <v>1972</v>
      </c>
      <c r="L3" s="112">
        <v>1973</v>
      </c>
      <c r="M3" s="112">
        <v>1974</v>
      </c>
      <c r="N3" s="112">
        <v>1975</v>
      </c>
      <c r="O3" s="112">
        <v>1976</v>
      </c>
      <c r="P3" s="112">
        <v>1977</v>
      </c>
      <c r="Q3" s="112">
        <v>1978</v>
      </c>
      <c r="R3" s="112">
        <v>1979</v>
      </c>
      <c r="S3" s="112">
        <v>1980</v>
      </c>
      <c r="T3" s="112">
        <v>1981</v>
      </c>
      <c r="U3" s="112">
        <v>1982</v>
      </c>
      <c r="V3" s="112">
        <v>1983</v>
      </c>
      <c r="W3" s="112">
        <v>1984</v>
      </c>
      <c r="X3" s="112">
        <v>1985</v>
      </c>
      <c r="Y3" s="112">
        <v>1986</v>
      </c>
      <c r="Z3" s="112" t="s">
        <v>108</v>
      </c>
      <c r="AA3" s="112">
        <v>1988</v>
      </c>
      <c r="AB3" s="112">
        <v>1989</v>
      </c>
      <c r="AC3" s="112">
        <v>1990</v>
      </c>
      <c r="AD3" s="112">
        <v>1991</v>
      </c>
      <c r="AE3" s="112">
        <v>1992</v>
      </c>
      <c r="AF3" s="112">
        <v>1993</v>
      </c>
      <c r="AG3" s="112">
        <v>1994</v>
      </c>
      <c r="AH3" s="112">
        <v>1995</v>
      </c>
      <c r="AI3" s="112">
        <v>1996</v>
      </c>
      <c r="AJ3" s="112">
        <v>1997</v>
      </c>
      <c r="AK3" s="112">
        <v>1998</v>
      </c>
      <c r="AL3" s="112">
        <v>1999</v>
      </c>
      <c r="AM3" s="112">
        <v>2000</v>
      </c>
      <c r="AN3" s="112">
        <v>2001</v>
      </c>
      <c r="AO3" s="112">
        <v>2002</v>
      </c>
      <c r="AP3" s="112">
        <v>2003</v>
      </c>
      <c r="AQ3" s="110">
        <v>2004</v>
      </c>
      <c r="AR3" s="110">
        <v>2005</v>
      </c>
      <c r="AS3" s="110">
        <v>2006</v>
      </c>
      <c r="AT3" s="110">
        <v>2007</v>
      </c>
      <c r="AU3" s="110">
        <v>2008</v>
      </c>
      <c r="AV3" s="110">
        <v>2009</v>
      </c>
      <c r="AW3" s="110">
        <v>2010</v>
      </c>
    </row>
    <row r="4" spans="1:49" ht="13.5" thickTop="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row>
    <row r="5" spans="1:49">
      <c r="A5" s="135"/>
      <c r="B5" s="134"/>
      <c r="C5" s="108" t="s">
        <v>106</v>
      </c>
      <c r="D5" s="107"/>
      <c r="E5" s="107"/>
      <c r="F5" s="107"/>
      <c r="G5" s="107"/>
      <c r="H5" s="107"/>
      <c r="I5" s="107"/>
      <c r="J5" s="107"/>
      <c r="K5" s="107"/>
      <c r="L5" s="107"/>
      <c r="M5" s="122"/>
      <c r="N5" s="122"/>
      <c r="O5" s="107"/>
      <c r="P5" s="107"/>
      <c r="Q5" s="107"/>
      <c r="R5" s="107"/>
      <c r="S5" s="107"/>
      <c r="T5" s="107"/>
      <c r="U5" s="107"/>
      <c r="V5" s="105"/>
      <c r="W5" s="107"/>
      <c r="X5" s="107"/>
      <c r="Y5" s="107"/>
      <c r="Z5" s="107"/>
      <c r="AA5" s="107"/>
      <c r="AB5" s="107"/>
      <c r="AC5" s="107"/>
      <c r="AD5" s="107"/>
      <c r="AE5" s="107"/>
      <c r="AF5" s="107"/>
      <c r="AG5" s="107"/>
      <c r="AH5" s="107"/>
      <c r="AI5" s="107"/>
      <c r="AJ5" s="107"/>
      <c r="AK5" s="107"/>
      <c r="AL5" s="107"/>
      <c r="AM5" s="107"/>
      <c r="AN5" s="107"/>
      <c r="AO5" s="107"/>
      <c r="AP5" s="107"/>
      <c r="AQ5" s="105"/>
      <c r="AR5" s="105"/>
      <c r="AS5" s="104"/>
      <c r="AT5" s="104"/>
      <c r="AU5" s="104"/>
      <c r="AV5" s="104"/>
      <c r="AW5" s="104"/>
    </row>
    <row r="6" spans="1:49">
      <c r="A6" s="135"/>
      <c r="B6" s="134"/>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row>
    <row r="7" spans="1:49">
      <c r="A7" s="98" t="s">
        <v>101</v>
      </c>
      <c r="B7" s="134" t="s">
        <v>15</v>
      </c>
      <c r="C7" s="102">
        <v>39</v>
      </c>
      <c r="D7" s="102">
        <v>42</v>
      </c>
      <c r="E7" s="102">
        <v>46</v>
      </c>
      <c r="F7" s="102">
        <v>48</v>
      </c>
      <c r="G7" s="102">
        <v>42</v>
      </c>
      <c r="H7" s="102">
        <v>53</v>
      </c>
      <c r="I7" s="102">
        <v>51</v>
      </c>
      <c r="J7" s="102" t="s">
        <v>73</v>
      </c>
      <c r="K7" s="102" t="s">
        <v>73</v>
      </c>
      <c r="L7" s="102" t="s">
        <v>73</v>
      </c>
      <c r="M7" s="102" t="s">
        <v>73</v>
      </c>
      <c r="N7" s="102" t="s">
        <v>73</v>
      </c>
      <c r="O7" s="102" t="s">
        <v>73</v>
      </c>
      <c r="P7" s="102" t="s">
        <v>73</v>
      </c>
      <c r="Q7" s="102" t="s">
        <v>73</v>
      </c>
      <c r="R7" s="102" t="s">
        <v>73</v>
      </c>
      <c r="S7" s="102" t="s">
        <v>73</v>
      </c>
      <c r="T7" s="102" t="s">
        <v>73</v>
      </c>
      <c r="U7" s="102" t="s">
        <v>73</v>
      </c>
      <c r="V7" s="102" t="s">
        <v>73</v>
      </c>
      <c r="W7" s="102" t="s">
        <v>73</v>
      </c>
      <c r="X7" s="102" t="s">
        <v>73</v>
      </c>
      <c r="Y7" s="102" t="s">
        <v>73</v>
      </c>
      <c r="Z7" s="102" t="s">
        <v>73</v>
      </c>
      <c r="AA7" s="102" t="s">
        <v>73</v>
      </c>
      <c r="AB7" s="102" t="s">
        <v>73</v>
      </c>
      <c r="AC7" s="102" t="s">
        <v>73</v>
      </c>
      <c r="AD7" s="102" t="s">
        <v>73</v>
      </c>
      <c r="AE7" s="102" t="s">
        <v>73</v>
      </c>
      <c r="AF7" s="102" t="s">
        <v>73</v>
      </c>
      <c r="AG7" s="102" t="s">
        <v>73</v>
      </c>
      <c r="AH7" s="102" t="s">
        <v>73</v>
      </c>
      <c r="AI7" s="102" t="s">
        <v>73</v>
      </c>
      <c r="AJ7" s="102" t="s">
        <v>73</v>
      </c>
      <c r="AK7" s="102" t="s">
        <v>73</v>
      </c>
      <c r="AL7" s="102" t="s">
        <v>73</v>
      </c>
      <c r="AM7" s="102" t="s">
        <v>73</v>
      </c>
      <c r="AN7" s="102" t="s">
        <v>73</v>
      </c>
      <c r="AO7" s="102" t="s">
        <v>73</v>
      </c>
      <c r="AP7" s="102" t="s">
        <v>73</v>
      </c>
      <c r="AQ7" s="102" t="s">
        <v>73</v>
      </c>
      <c r="AR7" s="102" t="s">
        <v>73</v>
      </c>
      <c r="AS7" s="95" t="s">
        <v>73</v>
      </c>
      <c r="AT7" s="95" t="s">
        <v>73</v>
      </c>
      <c r="AU7" s="95" t="s">
        <v>73</v>
      </c>
      <c r="AV7" s="95" t="s">
        <v>73</v>
      </c>
      <c r="AW7" s="95" t="s">
        <v>73</v>
      </c>
    </row>
    <row r="8" spans="1:49">
      <c r="A8" s="98" t="s">
        <v>100</v>
      </c>
      <c r="B8" s="134" t="s">
        <v>15</v>
      </c>
      <c r="C8" s="102" t="s">
        <v>73</v>
      </c>
      <c r="D8" s="102" t="s">
        <v>73</v>
      </c>
      <c r="E8" s="102" t="s">
        <v>73</v>
      </c>
      <c r="F8" s="102" t="s">
        <v>73</v>
      </c>
      <c r="G8" s="102" t="s">
        <v>73</v>
      </c>
      <c r="H8" s="102" t="s">
        <v>73</v>
      </c>
      <c r="I8" s="102" t="s">
        <v>73</v>
      </c>
      <c r="J8" s="102">
        <v>64</v>
      </c>
      <c r="K8" s="102">
        <v>80</v>
      </c>
      <c r="L8" s="102">
        <v>81</v>
      </c>
      <c r="M8" s="102">
        <v>56</v>
      </c>
      <c r="N8" s="102">
        <v>47</v>
      </c>
      <c r="O8" s="102">
        <v>50</v>
      </c>
      <c r="P8" s="102">
        <v>42</v>
      </c>
      <c r="Q8" s="102">
        <v>64</v>
      </c>
      <c r="R8" s="102">
        <v>71</v>
      </c>
      <c r="S8" s="102" t="s">
        <v>73</v>
      </c>
      <c r="T8" s="102" t="s">
        <v>73</v>
      </c>
      <c r="U8" s="102" t="s">
        <v>73</v>
      </c>
      <c r="V8" s="102" t="s">
        <v>73</v>
      </c>
      <c r="W8" s="102" t="s">
        <v>73</v>
      </c>
      <c r="X8" s="102" t="s">
        <v>73</v>
      </c>
      <c r="Y8" s="102" t="s">
        <v>73</v>
      </c>
      <c r="Z8" s="102" t="s">
        <v>73</v>
      </c>
      <c r="AA8" s="102" t="s">
        <v>73</v>
      </c>
      <c r="AB8" s="102" t="s">
        <v>73</v>
      </c>
      <c r="AC8" s="102" t="s">
        <v>73</v>
      </c>
      <c r="AD8" s="102" t="s">
        <v>73</v>
      </c>
      <c r="AE8" s="102" t="s">
        <v>73</v>
      </c>
      <c r="AF8" s="102" t="s">
        <v>73</v>
      </c>
      <c r="AG8" s="102" t="s">
        <v>73</v>
      </c>
      <c r="AH8" s="102" t="s">
        <v>73</v>
      </c>
      <c r="AI8" s="102" t="s">
        <v>73</v>
      </c>
      <c r="AJ8" s="102" t="s">
        <v>73</v>
      </c>
      <c r="AK8" s="102">
        <v>20</v>
      </c>
      <c r="AL8" s="102">
        <v>38</v>
      </c>
      <c r="AM8" s="102">
        <v>40</v>
      </c>
      <c r="AN8" s="102">
        <v>41</v>
      </c>
      <c r="AO8" s="102" t="s">
        <v>73</v>
      </c>
      <c r="AP8" s="102">
        <v>47</v>
      </c>
      <c r="AQ8" s="102" t="s">
        <v>73</v>
      </c>
      <c r="AR8" s="102">
        <v>35</v>
      </c>
      <c r="AS8" s="95" t="s">
        <v>73</v>
      </c>
      <c r="AT8" s="95" t="s">
        <v>73</v>
      </c>
      <c r="AU8" s="95" t="s">
        <v>73</v>
      </c>
      <c r="AV8" s="95" t="s">
        <v>73</v>
      </c>
      <c r="AW8" s="95">
        <v>28</v>
      </c>
    </row>
    <row r="9" spans="1:49">
      <c r="A9" s="98" t="s">
        <v>99</v>
      </c>
      <c r="B9" s="134" t="s">
        <v>15</v>
      </c>
      <c r="C9" s="102" t="s">
        <v>73</v>
      </c>
      <c r="D9" s="102" t="s">
        <v>73</v>
      </c>
      <c r="E9" s="102" t="s">
        <v>73</v>
      </c>
      <c r="F9" s="102" t="s">
        <v>73</v>
      </c>
      <c r="G9" s="102" t="s">
        <v>73</v>
      </c>
      <c r="H9" s="102" t="s">
        <v>73</v>
      </c>
      <c r="I9" s="102" t="s">
        <v>73</v>
      </c>
      <c r="J9" s="102">
        <v>77</v>
      </c>
      <c r="K9" s="102">
        <v>66</v>
      </c>
      <c r="L9" s="102">
        <v>74</v>
      </c>
      <c r="M9" s="102">
        <v>71</v>
      </c>
      <c r="N9" s="102">
        <v>66</v>
      </c>
      <c r="O9" s="102">
        <v>64</v>
      </c>
      <c r="P9" s="102" t="s">
        <v>73</v>
      </c>
      <c r="Q9" s="102" t="s">
        <v>73</v>
      </c>
      <c r="R9" s="102" t="s">
        <v>73</v>
      </c>
      <c r="S9" s="102" t="s">
        <v>73</v>
      </c>
      <c r="T9" s="102" t="s">
        <v>73</v>
      </c>
      <c r="U9" s="102" t="s">
        <v>73</v>
      </c>
      <c r="V9" s="102" t="s">
        <v>73</v>
      </c>
      <c r="W9" s="102" t="s">
        <v>73</v>
      </c>
      <c r="X9" s="102" t="s">
        <v>73</v>
      </c>
      <c r="Y9" s="102" t="s">
        <v>73</v>
      </c>
      <c r="Z9" s="102" t="s">
        <v>73</v>
      </c>
      <c r="AA9" s="102" t="s">
        <v>73</v>
      </c>
      <c r="AB9" s="102" t="s">
        <v>73</v>
      </c>
      <c r="AC9" s="102" t="s">
        <v>73</v>
      </c>
      <c r="AD9" s="102" t="s">
        <v>73</v>
      </c>
      <c r="AE9" s="102" t="s">
        <v>73</v>
      </c>
      <c r="AF9" s="102" t="s">
        <v>73</v>
      </c>
      <c r="AG9" s="102" t="s">
        <v>73</v>
      </c>
      <c r="AH9" s="102">
        <v>69</v>
      </c>
      <c r="AI9" s="102" t="s">
        <v>73</v>
      </c>
      <c r="AJ9" s="102" t="s">
        <v>73</v>
      </c>
      <c r="AK9" s="102" t="s">
        <v>73</v>
      </c>
      <c r="AL9" s="102" t="s">
        <v>73</v>
      </c>
      <c r="AM9" s="102" t="s">
        <v>73</v>
      </c>
      <c r="AN9" s="102" t="s">
        <v>73</v>
      </c>
      <c r="AO9" s="102" t="s">
        <v>73</v>
      </c>
      <c r="AP9" s="102" t="s">
        <v>73</v>
      </c>
      <c r="AQ9" s="102" t="s">
        <v>73</v>
      </c>
      <c r="AR9" s="102" t="s">
        <v>73</v>
      </c>
      <c r="AS9" s="95" t="s">
        <v>73</v>
      </c>
      <c r="AT9" s="95" t="s">
        <v>73</v>
      </c>
      <c r="AU9" s="95" t="s">
        <v>73</v>
      </c>
      <c r="AV9" s="95" t="s">
        <v>73</v>
      </c>
      <c r="AW9" s="95" t="s">
        <v>73</v>
      </c>
    </row>
    <row r="10" spans="1:49">
      <c r="A10" s="98" t="s">
        <v>98</v>
      </c>
      <c r="B10" s="134" t="s">
        <v>15</v>
      </c>
      <c r="C10" s="102" t="s">
        <v>73</v>
      </c>
      <c r="D10" s="102" t="s">
        <v>73</v>
      </c>
      <c r="E10" s="102">
        <v>42</v>
      </c>
      <c r="F10" s="102">
        <v>44</v>
      </c>
      <c r="G10" s="102">
        <v>52</v>
      </c>
      <c r="H10" s="102">
        <v>48</v>
      </c>
      <c r="I10" s="102">
        <v>49</v>
      </c>
      <c r="J10" s="102" t="s">
        <v>73</v>
      </c>
      <c r="K10" s="102" t="s">
        <v>73</v>
      </c>
      <c r="L10" s="102" t="s">
        <v>73</v>
      </c>
      <c r="M10" s="102" t="s">
        <v>73</v>
      </c>
      <c r="N10" s="102" t="s">
        <v>73</v>
      </c>
      <c r="O10" s="102" t="s">
        <v>73</v>
      </c>
      <c r="P10" s="102" t="s">
        <v>73</v>
      </c>
      <c r="Q10" s="102" t="s">
        <v>73</v>
      </c>
      <c r="R10" s="102" t="s">
        <v>73</v>
      </c>
      <c r="S10" s="102" t="s">
        <v>73</v>
      </c>
      <c r="T10" s="102" t="s">
        <v>73</v>
      </c>
      <c r="U10" s="102" t="s">
        <v>73</v>
      </c>
      <c r="V10" s="102" t="s">
        <v>73</v>
      </c>
      <c r="W10" s="102" t="s">
        <v>73</v>
      </c>
      <c r="X10" s="102" t="s">
        <v>73</v>
      </c>
      <c r="Y10" s="102" t="s">
        <v>73</v>
      </c>
      <c r="Z10" s="102" t="s">
        <v>73</v>
      </c>
      <c r="AA10" s="102" t="s">
        <v>73</v>
      </c>
      <c r="AB10" s="102" t="s">
        <v>73</v>
      </c>
      <c r="AC10" s="102" t="s">
        <v>73</v>
      </c>
      <c r="AD10" s="102" t="s">
        <v>73</v>
      </c>
      <c r="AE10" s="102" t="s">
        <v>73</v>
      </c>
      <c r="AF10" s="102" t="s">
        <v>73</v>
      </c>
      <c r="AG10" s="102" t="s">
        <v>73</v>
      </c>
      <c r="AH10" s="102" t="s">
        <v>73</v>
      </c>
      <c r="AI10" s="102" t="s">
        <v>73</v>
      </c>
      <c r="AJ10" s="102" t="s">
        <v>73</v>
      </c>
      <c r="AK10" s="102" t="s">
        <v>73</v>
      </c>
      <c r="AL10" s="102" t="s">
        <v>73</v>
      </c>
      <c r="AM10" s="102" t="s">
        <v>73</v>
      </c>
      <c r="AN10" s="102" t="s">
        <v>73</v>
      </c>
      <c r="AO10" s="102" t="s">
        <v>73</v>
      </c>
      <c r="AP10" s="102" t="s">
        <v>73</v>
      </c>
      <c r="AQ10" s="102" t="s">
        <v>73</v>
      </c>
      <c r="AR10" s="102" t="s">
        <v>73</v>
      </c>
      <c r="AS10" s="95" t="s">
        <v>73</v>
      </c>
      <c r="AT10" s="95" t="s">
        <v>73</v>
      </c>
      <c r="AU10" s="95" t="s">
        <v>73</v>
      </c>
      <c r="AV10" s="95" t="s">
        <v>73</v>
      </c>
      <c r="AW10" s="95" t="s">
        <v>73</v>
      </c>
    </row>
    <row r="11" spans="1:49">
      <c r="A11" s="98" t="s">
        <v>97</v>
      </c>
      <c r="B11" s="134" t="s">
        <v>15</v>
      </c>
      <c r="C11" s="102">
        <v>43</v>
      </c>
      <c r="D11" s="102">
        <v>43</v>
      </c>
      <c r="E11" s="102">
        <v>49</v>
      </c>
      <c r="F11" s="102">
        <v>49</v>
      </c>
      <c r="G11" s="102">
        <v>53</v>
      </c>
      <c r="H11" s="102">
        <v>50</v>
      </c>
      <c r="I11" s="102">
        <v>51</v>
      </c>
      <c r="J11" s="102">
        <v>50</v>
      </c>
      <c r="K11" s="102">
        <v>52</v>
      </c>
      <c r="L11" s="102">
        <v>52</v>
      </c>
      <c r="M11" s="102">
        <v>49</v>
      </c>
      <c r="N11" s="102">
        <v>47</v>
      </c>
      <c r="O11" s="102">
        <v>51</v>
      </c>
      <c r="P11" s="102">
        <v>61</v>
      </c>
      <c r="Q11" s="102">
        <v>56</v>
      </c>
      <c r="R11" s="102">
        <v>54</v>
      </c>
      <c r="S11" s="102">
        <v>60</v>
      </c>
      <c r="T11" s="102" t="s">
        <v>73</v>
      </c>
      <c r="U11" s="102" t="s">
        <v>73</v>
      </c>
      <c r="V11" s="102" t="s">
        <v>73</v>
      </c>
      <c r="W11" s="102" t="s">
        <v>73</v>
      </c>
      <c r="X11" s="102" t="s">
        <v>73</v>
      </c>
      <c r="Y11" s="102" t="s">
        <v>73</v>
      </c>
      <c r="Z11" s="102" t="s">
        <v>73</v>
      </c>
      <c r="AA11" s="102" t="s">
        <v>73</v>
      </c>
      <c r="AB11" s="102" t="s">
        <v>73</v>
      </c>
      <c r="AC11" s="102" t="s">
        <v>73</v>
      </c>
      <c r="AD11" s="102" t="s">
        <v>73</v>
      </c>
      <c r="AE11" s="102" t="s">
        <v>73</v>
      </c>
      <c r="AF11" s="102" t="s">
        <v>73</v>
      </c>
      <c r="AG11" s="102" t="s">
        <v>73</v>
      </c>
      <c r="AH11" s="102">
        <v>80</v>
      </c>
      <c r="AI11" s="102" t="s">
        <v>73</v>
      </c>
      <c r="AJ11" s="102" t="s">
        <v>73</v>
      </c>
      <c r="AK11" s="102" t="s">
        <v>73</v>
      </c>
      <c r="AL11" s="102" t="s">
        <v>73</v>
      </c>
      <c r="AM11" s="102" t="s">
        <v>73</v>
      </c>
      <c r="AN11" s="102">
        <v>53</v>
      </c>
      <c r="AO11" s="102" t="s">
        <v>73</v>
      </c>
      <c r="AP11" s="102" t="s">
        <v>73</v>
      </c>
      <c r="AQ11" s="102" t="s">
        <v>73</v>
      </c>
      <c r="AR11" s="102">
        <v>70</v>
      </c>
      <c r="AS11" s="95" t="s">
        <v>73</v>
      </c>
      <c r="AT11" s="95" t="s">
        <v>73</v>
      </c>
      <c r="AU11" s="95" t="s">
        <v>73</v>
      </c>
      <c r="AV11" s="95" t="s">
        <v>73</v>
      </c>
      <c r="AW11" s="95">
        <v>68</v>
      </c>
    </row>
    <row r="12" spans="1:49">
      <c r="A12" s="98"/>
      <c r="B12" s="134"/>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95"/>
      <c r="AT12" s="95"/>
      <c r="AU12" s="95"/>
      <c r="AV12" s="95"/>
      <c r="AW12" s="95"/>
    </row>
    <row r="13" spans="1:49">
      <c r="A13" s="98" t="s">
        <v>96</v>
      </c>
      <c r="B13" s="134" t="s">
        <v>15</v>
      </c>
      <c r="C13" s="102">
        <v>44</v>
      </c>
      <c r="D13" s="102">
        <v>56</v>
      </c>
      <c r="E13" s="102">
        <v>69</v>
      </c>
      <c r="F13" s="102">
        <v>67</v>
      </c>
      <c r="G13" s="102">
        <v>77</v>
      </c>
      <c r="H13" s="102">
        <v>75</v>
      </c>
      <c r="I13" s="102">
        <v>92</v>
      </c>
      <c r="J13" s="102">
        <v>67</v>
      </c>
      <c r="K13" s="102">
        <v>74</v>
      </c>
      <c r="L13" s="102">
        <v>70</v>
      </c>
      <c r="M13" s="102">
        <v>75</v>
      </c>
      <c r="N13" s="102">
        <v>67</v>
      </c>
      <c r="O13" s="102">
        <v>78</v>
      </c>
      <c r="P13" s="102">
        <v>83</v>
      </c>
      <c r="Q13" s="102">
        <v>85</v>
      </c>
      <c r="R13" s="102">
        <v>88</v>
      </c>
      <c r="S13" s="102">
        <v>83</v>
      </c>
      <c r="T13" s="102">
        <v>90</v>
      </c>
      <c r="U13" s="102">
        <v>85</v>
      </c>
      <c r="V13" s="102">
        <v>81</v>
      </c>
      <c r="W13" s="102">
        <v>87</v>
      </c>
      <c r="X13" s="102">
        <v>80</v>
      </c>
      <c r="Y13" s="102">
        <v>79</v>
      </c>
      <c r="Z13" s="102">
        <v>82</v>
      </c>
      <c r="AA13" s="102">
        <v>87</v>
      </c>
      <c r="AB13" s="102">
        <v>74</v>
      </c>
      <c r="AC13" s="102">
        <v>81</v>
      </c>
      <c r="AD13" s="102">
        <v>79</v>
      </c>
      <c r="AE13" s="102">
        <v>77</v>
      </c>
      <c r="AF13" s="102">
        <v>76</v>
      </c>
      <c r="AG13" s="102">
        <v>75</v>
      </c>
      <c r="AH13" s="102">
        <v>75</v>
      </c>
      <c r="AI13" s="102">
        <v>85</v>
      </c>
      <c r="AJ13" s="102">
        <v>77</v>
      </c>
      <c r="AK13" s="102">
        <v>72</v>
      </c>
      <c r="AL13" s="102">
        <v>70</v>
      </c>
      <c r="AM13" s="102">
        <v>80</v>
      </c>
      <c r="AN13" s="102">
        <v>77</v>
      </c>
      <c r="AO13" s="102">
        <v>87</v>
      </c>
      <c r="AP13" s="102">
        <v>80</v>
      </c>
      <c r="AQ13" s="102" t="s">
        <v>73</v>
      </c>
      <c r="AR13" s="102">
        <v>76</v>
      </c>
      <c r="AS13" s="95" t="s">
        <v>73</v>
      </c>
      <c r="AT13" s="95" t="s">
        <v>73</v>
      </c>
      <c r="AU13" s="95" t="s">
        <v>73</v>
      </c>
      <c r="AV13" s="95" t="s">
        <v>73</v>
      </c>
      <c r="AW13" s="95">
        <v>93</v>
      </c>
    </row>
    <row r="14" spans="1:49">
      <c r="A14" s="98" t="s">
        <v>95</v>
      </c>
      <c r="B14" s="134" t="s">
        <v>15</v>
      </c>
      <c r="C14" s="102">
        <v>50</v>
      </c>
      <c r="D14" s="102">
        <v>68</v>
      </c>
      <c r="E14" s="102">
        <v>74</v>
      </c>
      <c r="F14" s="102">
        <v>78</v>
      </c>
      <c r="G14" s="102">
        <v>80</v>
      </c>
      <c r="H14" s="102">
        <v>77</v>
      </c>
      <c r="I14" s="102">
        <v>92</v>
      </c>
      <c r="J14" s="102">
        <v>76</v>
      </c>
      <c r="K14" s="102">
        <v>75</v>
      </c>
      <c r="L14" s="102">
        <v>77</v>
      </c>
      <c r="M14" s="102">
        <v>74</v>
      </c>
      <c r="N14" s="102">
        <v>63</v>
      </c>
      <c r="O14" s="102">
        <v>84</v>
      </c>
      <c r="P14" s="102">
        <v>84</v>
      </c>
      <c r="Q14" s="102">
        <v>75</v>
      </c>
      <c r="R14" s="102">
        <v>85</v>
      </c>
      <c r="S14" s="102">
        <v>77</v>
      </c>
      <c r="T14" s="102">
        <v>78</v>
      </c>
      <c r="U14" s="102">
        <v>69</v>
      </c>
      <c r="V14" s="102">
        <v>75</v>
      </c>
      <c r="W14" s="102">
        <v>72</v>
      </c>
      <c r="X14" s="102">
        <v>70</v>
      </c>
      <c r="Y14" s="102">
        <v>75</v>
      </c>
      <c r="Z14" s="102">
        <v>65</v>
      </c>
      <c r="AA14" s="102">
        <v>71</v>
      </c>
      <c r="AB14" s="102">
        <v>78</v>
      </c>
      <c r="AC14" s="102">
        <v>75</v>
      </c>
      <c r="AD14" s="102">
        <v>78</v>
      </c>
      <c r="AE14" s="102">
        <v>66</v>
      </c>
      <c r="AF14" s="102">
        <v>68</v>
      </c>
      <c r="AG14" s="102">
        <v>74</v>
      </c>
      <c r="AH14" s="102">
        <v>68</v>
      </c>
      <c r="AI14" s="102">
        <v>64</v>
      </c>
      <c r="AJ14" s="102">
        <v>72</v>
      </c>
      <c r="AK14" s="102">
        <v>61</v>
      </c>
      <c r="AL14" s="102">
        <v>56</v>
      </c>
      <c r="AM14" s="102">
        <v>72</v>
      </c>
      <c r="AN14" s="102">
        <v>66</v>
      </c>
      <c r="AO14" s="102">
        <v>70</v>
      </c>
      <c r="AP14" s="102">
        <v>79</v>
      </c>
      <c r="AQ14" s="102" t="s">
        <v>73</v>
      </c>
      <c r="AR14" s="102">
        <v>77</v>
      </c>
      <c r="AS14" s="95" t="s">
        <v>73</v>
      </c>
      <c r="AT14" s="95" t="s">
        <v>73</v>
      </c>
      <c r="AU14" s="95" t="s">
        <v>73</v>
      </c>
      <c r="AV14" s="95" t="s">
        <v>73</v>
      </c>
      <c r="AW14" s="95">
        <v>69</v>
      </c>
    </row>
    <row r="15" spans="1:49">
      <c r="A15" s="98" t="s">
        <v>94</v>
      </c>
      <c r="B15" s="134" t="s">
        <v>15</v>
      </c>
      <c r="C15" s="102">
        <v>39</v>
      </c>
      <c r="D15" s="102">
        <v>43</v>
      </c>
      <c r="E15" s="102">
        <v>52</v>
      </c>
      <c r="F15" s="102">
        <v>57</v>
      </c>
      <c r="G15" s="102">
        <v>64</v>
      </c>
      <c r="H15" s="102">
        <v>67</v>
      </c>
      <c r="I15" s="102">
        <v>67</v>
      </c>
      <c r="J15" s="102">
        <v>58</v>
      </c>
      <c r="K15" s="102">
        <v>60</v>
      </c>
      <c r="L15" s="102">
        <v>59</v>
      </c>
      <c r="M15" s="102">
        <v>62</v>
      </c>
      <c r="N15" s="102">
        <v>59</v>
      </c>
      <c r="O15" s="102">
        <v>62</v>
      </c>
      <c r="P15" s="102">
        <v>64</v>
      </c>
      <c r="Q15" s="102">
        <v>66</v>
      </c>
      <c r="R15" s="102">
        <v>70</v>
      </c>
      <c r="S15" s="102">
        <v>68</v>
      </c>
      <c r="T15" s="102">
        <v>63</v>
      </c>
      <c r="U15" s="102">
        <v>66</v>
      </c>
      <c r="V15" s="102">
        <v>62</v>
      </c>
      <c r="W15" s="102">
        <v>63</v>
      </c>
      <c r="X15" s="102">
        <v>56</v>
      </c>
      <c r="Y15" s="102">
        <v>57</v>
      </c>
      <c r="Z15" s="102">
        <v>58</v>
      </c>
      <c r="AA15" s="102">
        <v>57</v>
      </c>
      <c r="AB15" s="102">
        <v>57</v>
      </c>
      <c r="AC15" s="102">
        <v>58</v>
      </c>
      <c r="AD15" s="102">
        <v>58</v>
      </c>
      <c r="AE15" s="102">
        <v>57</v>
      </c>
      <c r="AF15" s="102">
        <v>52</v>
      </c>
      <c r="AG15" s="102">
        <v>58</v>
      </c>
      <c r="AH15" s="102">
        <v>60</v>
      </c>
      <c r="AI15" s="102">
        <v>60</v>
      </c>
      <c r="AJ15" s="102">
        <v>63</v>
      </c>
      <c r="AK15" s="102">
        <v>61</v>
      </c>
      <c r="AL15" s="102">
        <v>66</v>
      </c>
      <c r="AM15" s="102">
        <v>55</v>
      </c>
      <c r="AN15" s="102">
        <v>69</v>
      </c>
      <c r="AO15" s="102">
        <v>58</v>
      </c>
      <c r="AP15" s="102">
        <v>64</v>
      </c>
      <c r="AQ15" s="102" t="s">
        <v>73</v>
      </c>
      <c r="AR15" s="102">
        <v>64</v>
      </c>
      <c r="AS15" s="95" t="s">
        <v>73</v>
      </c>
      <c r="AT15" s="95" t="s">
        <v>73</v>
      </c>
      <c r="AU15" s="95" t="s">
        <v>73</v>
      </c>
      <c r="AV15" s="95" t="s">
        <v>73</v>
      </c>
      <c r="AW15" s="95">
        <v>65</v>
      </c>
    </row>
    <row r="16" spans="1:49">
      <c r="A16" s="98" t="s">
        <v>93</v>
      </c>
      <c r="B16" s="134" t="s">
        <v>15</v>
      </c>
      <c r="C16" s="102">
        <v>28</v>
      </c>
      <c r="D16" s="102">
        <v>34</v>
      </c>
      <c r="E16" s="102">
        <v>39</v>
      </c>
      <c r="F16" s="102">
        <v>36</v>
      </c>
      <c r="G16" s="102">
        <v>41</v>
      </c>
      <c r="H16" s="102">
        <v>46</v>
      </c>
      <c r="I16" s="102">
        <v>47</v>
      </c>
      <c r="J16" s="102">
        <v>43</v>
      </c>
      <c r="K16" s="102">
        <v>45</v>
      </c>
      <c r="L16" s="102">
        <v>55</v>
      </c>
      <c r="M16" s="102">
        <v>52</v>
      </c>
      <c r="N16" s="102">
        <v>41</v>
      </c>
      <c r="O16" s="102">
        <v>59</v>
      </c>
      <c r="P16" s="102">
        <v>40</v>
      </c>
      <c r="Q16" s="102">
        <v>38</v>
      </c>
      <c r="R16" s="102">
        <v>46</v>
      </c>
      <c r="S16" s="102">
        <v>40</v>
      </c>
      <c r="T16" s="102" t="s">
        <v>73</v>
      </c>
      <c r="U16" s="102" t="s">
        <v>73</v>
      </c>
      <c r="V16" s="102" t="s">
        <v>73</v>
      </c>
      <c r="W16" s="102" t="s">
        <v>73</v>
      </c>
      <c r="X16" s="102" t="s">
        <v>73</v>
      </c>
      <c r="Y16" s="102" t="s">
        <v>73</v>
      </c>
      <c r="Z16" s="102" t="s">
        <v>73</v>
      </c>
      <c r="AA16" s="102" t="s">
        <v>73</v>
      </c>
      <c r="AB16" s="102" t="s">
        <v>73</v>
      </c>
      <c r="AC16" s="102" t="s">
        <v>73</v>
      </c>
      <c r="AD16" s="102" t="s">
        <v>73</v>
      </c>
      <c r="AE16" s="102" t="s">
        <v>73</v>
      </c>
      <c r="AF16" s="102" t="s">
        <v>73</v>
      </c>
      <c r="AG16" s="102" t="s">
        <v>73</v>
      </c>
      <c r="AH16" s="102">
        <v>39</v>
      </c>
      <c r="AI16" s="102">
        <v>38</v>
      </c>
      <c r="AJ16" s="102" t="s">
        <v>73</v>
      </c>
      <c r="AK16" s="102">
        <v>41</v>
      </c>
      <c r="AL16" s="102">
        <v>39</v>
      </c>
      <c r="AM16" s="102">
        <v>36</v>
      </c>
      <c r="AN16" s="102">
        <v>40</v>
      </c>
      <c r="AO16" s="102" t="s">
        <v>73</v>
      </c>
      <c r="AP16" s="102">
        <v>39</v>
      </c>
      <c r="AQ16" s="102" t="s">
        <v>73</v>
      </c>
      <c r="AR16" s="102">
        <v>38</v>
      </c>
      <c r="AS16" s="95" t="s">
        <v>73</v>
      </c>
      <c r="AT16" s="95" t="s">
        <v>73</v>
      </c>
      <c r="AU16" s="95" t="s">
        <v>73</v>
      </c>
      <c r="AV16" s="95" t="s">
        <v>73</v>
      </c>
      <c r="AW16" s="95">
        <v>37</v>
      </c>
    </row>
    <row r="17" spans="1:49">
      <c r="A17" s="98" t="s">
        <v>92</v>
      </c>
      <c r="B17" s="134" t="s">
        <v>15</v>
      </c>
      <c r="C17" s="102">
        <v>49</v>
      </c>
      <c r="D17" s="102">
        <v>50</v>
      </c>
      <c r="E17" s="102">
        <v>58</v>
      </c>
      <c r="F17" s="102">
        <v>63</v>
      </c>
      <c r="G17" s="102">
        <v>63</v>
      </c>
      <c r="H17" s="102">
        <v>70</v>
      </c>
      <c r="I17" s="102">
        <v>68</v>
      </c>
      <c r="J17" s="102">
        <v>71</v>
      </c>
      <c r="K17" s="102">
        <v>86</v>
      </c>
      <c r="L17" s="102">
        <v>78</v>
      </c>
      <c r="M17" s="102">
        <v>58</v>
      </c>
      <c r="N17" s="102">
        <v>68</v>
      </c>
      <c r="O17" s="102">
        <v>90</v>
      </c>
      <c r="P17" s="102">
        <v>81</v>
      </c>
      <c r="Q17" s="102">
        <v>91</v>
      </c>
      <c r="R17" s="102">
        <v>75</v>
      </c>
      <c r="S17" s="102">
        <v>79</v>
      </c>
      <c r="T17" s="102" t="s">
        <v>73</v>
      </c>
      <c r="U17" s="102" t="s">
        <v>73</v>
      </c>
      <c r="V17" s="102" t="s">
        <v>73</v>
      </c>
      <c r="W17" s="102" t="s">
        <v>73</v>
      </c>
      <c r="X17" s="102" t="s">
        <v>73</v>
      </c>
      <c r="Y17" s="102" t="s">
        <v>73</v>
      </c>
      <c r="Z17" s="102" t="s">
        <v>73</v>
      </c>
      <c r="AA17" s="102" t="s">
        <v>73</v>
      </c>
      <c r="AB17" s="102" t="s">
        <v>73</v>
      </c>
      <c r="AC17" s="102" t="s">
        <v>73</v>
      </c>
      <c r="AD17" s="102" t="s">
        <v>73</v>
      </c>
      <c r="AE17" s="102" t="s">
        <v>73</v>
      </c>
      <c r="AF17" s="102" t="s">
        <v>73</v>
      </c>
      <c r="AG17" s="102" t="s">
        <v>73</v>
      </c>
      <c r="AH17" s="102">
        <v>75</v>
      </c>
      <c r="AI17" s="102">
        <v>78</v>
      </c>
      <c r="AJ17" s="102" t="s">
        <v>73</v>
      </c>
      <c r="AK17" s="102">
        <v>85</v>
      </c>
      <c r="AL17" s="102">
        <v>62</v>
      </c>
      <c r="AM17" s="102">
        <v>82</v>
      </c>
      <c r="AN17" s="102">
        <v>82</v>
      </c>
      <c r="AO17" s="102" t="s">
        <v>73</v>
      </c>
      <c r="AP17" s="102">
        <v>84</v>
      </c>
      <c r="AQ17" s="102" t="s">
        <v>73</v>
      </c>
      <c r="AR17" s="102">
        <v>77</v>
      </c>
      <c r="AS17" s="95" t="s">
        <v>73</v>
      </c>
      <c r="AT17" s="95" t="s">
        <v>73</v>
      </c>
      <c r="AU17" s="95" t="s">
        <v>73</v>
      </c>
      <c r="AV17" s="95" t="s">
        <v>73</v>
      </c>
      <c r="AW17" s="95">
        <v>99</v>
      </c>
    </row>
    <row r="18" spans="1:49">
      <c r="A18" s="98"/>
      <c r="B18" s="134"/>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95"/>
      <c r="AT18" s="95"/>
      <c r="AU18" s="95"/>
      <c r="AV18" s="95"/>
      <c r="AW18" s="95"/>
    </row>
    <row r="19" spans="1:49">
      <c r="A19" s="98" t="s">
        <v>91</v>
      </c>
      <c r="B19" s="134" t="s">
        <v>15</v>
      </c>
      <c r="C19" s="102" t="s">
        <v>73</v>
      </c>
      <c r="D19" s="102" t="s">
        <v>73</v>
      </c>
      <c r="E19" s="102">
        <v>80</v>
      </c>
      <c r="F19" s="102">
        <v>71</v>
      </c>
      <c r="G19" s="102">
        <v>71</v>
      </c>
      <c r="H19" s="102">
        <v>68</v>
      </c>
      <c r="I19" s="102">
        <v>67</v>
      </c>
      <c r="J19" s="102">
        <v>74</v>
      </c>
      <c r="K19" s="102">
        <v>83</v>
      </c>
      <c r="L19" s="102">
        <v>85</v>
      </c>
      <c r="M19" s="102">
        <v>75</v>
      </c>
      <c r="N19" s="102">
        <v>78</v>
      </c>
      <c r="O19" s="102">
        <v>81</v>
      </c>
      <c r="P19" s="102" t="s">
        <v>73</v>
      </c>
      <c r="Q19" s="102" t="s">
        <v>73</v>
      </c>
      <c r="R19" s="102" t="s">
        <v>73</v>
      </c>
      <c r="S19" s="102" t="s">
        <v>73</v>
      </c>
      <c r="T19" s="102" t="s">
        <v>73</v>
      </c>
      <c r="U19" s="102" t="s">
        <v>73</v>
      </c>
      <c r="V19" s="102" t="s">
        <v>73</v>
      </c>
      <c r="W19" s="102" t="s">
        <v>73</v>
      </c>
      <c r="X19" s="102" t="s">
        <v>73</v>
      </c>
      <c r="Y19" s="102" t="s">
        <v>73</v>
      </c>
      <c r="Z19" s="102" t="s">
        <v>73</v>
      </c>
      <c r="AA19" s="102" t="s">
        <v>73</v>
      </c>
      <c r="AB19" s="102" t="s">
        <v>73</v>
      </c>
      <c r="AC19" s="102" t="s">
        <v>73</v>
      </c>
      <c r="AD19" s="102" t="s">
        <v>73</v>
      </c>
      <c r="AE19" s="102" t="s">
        <v>73</v>
      </c>
      <c r="AF19" s="102" t="s">
        <v>73</v>
      </c>
      <c r="AG19" s="102" t="s">
        <v>73</v>
      </c>
      <c r="AH19" s="102" t="s">
        <v>73</v>
      </c>
      <c r="AI19" s="102" t="s">
        <v>73</v>
      </c>
      <c r="AJ19" s="102" t="s">
        <v>73</v>
      </c>
      <c r="AK19" s="102" t="s">
        <v>73</v>
      </c>
      <c r="AL19" s="102" t="s">
        <v>73</v>
      </c>
      <c r="AM19" s="102" t="s">
        <v>73</v>
      </c>
      <c r="AN19" s="102" t="s">
        <v>73</v>
      </c>
      <c r="AO19" s="102" t="s">
        <v>73</v>
      </c>
      <c r="AP19" s="102" t="s">
        <v>73</v>
      </c>
      <c r="AQ19" s="102" t="s">
        <v>73</v>
      </c>
      <c r="AR19" s="102" t="s">
        <v>73</v>
      </c>
      <c r="AS19" s="95" t="s">
        <v>73</v>
      </c>
      <c r="AT19" s="95" t="s">
        <v>73</v>
      </c>
      <c r="AU19" s="95" t="s">
        <v>73</v>
      </c>
      <c r="AV19" s="95" t="s">
        <v>73</v>
      </c>
      <c r="AW19" s="95" t="s">
        <v>73</v>
      </c>
    </row>
    <row r="20" spans="1:49">
      <c r="A20" s="98" t="s">
        <v>90</v>
      </c>
      <c r="B20" s="134" t="s">
        <v>15</v>
      </c>
      <c r="C20" s="102">
        <v>48</v>
      </c>
      <c r="D20" s="102">
        <v>56</v>
      </c>
      <c r="E20" s="102">
        <v>51</v>
      </c>
      <c r="F20" s="102">
        <v>60</v>
      </c>
      <c r="G20" s="102">
        <v>70</v>
      </c>
      <c r="H20" s="102">
        <v>66</v>
      </c>
      <c r="I20" s="102">
        <v>77</v>
      </c>
      <c r="J20" s="102">
        <v>66</v>
      </c>
      <c r="K20" s="102">
        <v>72</v>
      </c>
      <c r="L20" s="102">
        <v>76</v>
      </c>
      <c r="M20" s="102">
        <v>57</v>
      </c>
      <c r="N20" s="102">
        <v>57</v>
      </c>
      <c r="O20" s="102">
        <v>63</v>
      </c>
      <c r="P20" s="102">
        <v>64</v>
      </c>
      <c r="Q20" s="102">
        <v>71</v>
      </c>
      <c r="R20" s="102">
        <v>69</v>
      </c>
      <c r="S20" s="102">
        <v>67</v>
      </c>
      <c r="T20" s="102">
        <v>63</v>
      </c>
      <c r="U20" s="102">
        <v>65</v>
      </c>
      <c r="V20" s="102">
        <v>64</v>
      </c>
      <c r="W20" s="102">
        <v>65</v>
      </c>
      <c r="X20" s="102">
        <v>55</v>
      </c>
      <c r="Y20" s="102">
        <v>58</v>
      </c>
      <c r="Z20" s="102">
        <v>60</v>
      </c>
      <c r="AA20" s="102">
        <v>61</v>
      </c>
      <c r="AB20" s="102">
        <v>52</v>
      </c>
      <c r="AC20" s="102">
        <v>52</v>
      </c>
      <c r="AD20" s="102">
        <v>63</v>
      </c>
      <c r="AE20" s="102">
        <v>52</v>
      </c>
      <c r="AF20" s="102">
        <v>53</v>
      </c>
      <c r="AG20" s="102">
        <v>49</v>
      </c>
      <c r="AH20" s="102">
        <v>51</v>
      </c>
      <c r="AI20" s="102">
        <v>47</v>
      </c>
      <c r="AJ20" s="102">
        <v>50</v>
      </c>
      <c r="AK20" s="102">
        <v>43</v>
      </c>
      <c r="AL20" s="102">
        <v>46</v>
      </c>
      <c r="AM20" s="102">
        <v>46</v>
      </c>
      <c r="AN20" s="102">
        <v>51</v>
      </c>
      <c r="AO20" s="102" t="s">
        <v>73</v>
      </c>
      <c r="AP20" s="102">
        <v>48</v>
      </c>
      <c r="AQ20" s="102" t="s">
        <v>73</v>
      </c>
      <c r="AR20" s="102">
        <v>45</v>
      </c>
      <c r="AS20" s="95" t="s">
        <v>73</v>
      </c>
      <c r="AT20" s="95" t="s">
        <v>73</v>
      </c>
      <c r="AU20" s="95" t="s">
        <v>73</v>
      </c>
      <c r="AV20" s="95" t="s">
        <v>73</v>
      </c>
      <c r="AW20" s="95">
        <v>32</v>
      </c>
    </row>
    <row r="21" spans="1:49">
      <c r="A21" s="98" t="s">
        <v>89</v>
      </c>
      <c r="B21" s="134" t="s">
        <v>15</v>
      </c>
      <c r="C21" s="102">
        <v>36</v>
      </c>
      <c r="D21" s="102">
        <v>45</v>
      </c>
      <c r="E21" s="102">
        <v>45</v>
      </c>
      <c r="F21" s="102">
        <v>55</v>
      </c>
      <c r="G21" s="102">
        <v>63</v>
      </c>
      <c r="H21" s="102">
        <v>60</v>
      </c>
      <c r="I21" s="102">
        <v>61</v>
      </c>
      <c r="J21" s="102">
        <v>60</v>
      </c>
      <c r="K21" s="102">
        <v>66</v>
      </c>
      <c r="L21" s="102">
        <v>64</v>
      </c>
      <c r="M21" s="102">
        <v>61</v>
      </c>
      <c r="N21" s="102">
        <v>58</v>
      </c>
      <c r="O21" s="102">
        <v>61</v>
      </c>
      <c r="P21" s="102">
        <v>56</v>
      </c>
      <c r="Q21" s="102">
        <v>51</v>
      </c>
      <c r="R21" s="102">
        <v>60</v>
      </c>
      <c r="S21" s="102">
        <v>50</v>
      </c>
      <c r="T21" s="102">
        <v>53</v>
      </c>
      <c r="U21" s="102">
        <v>51</v>
      </c>
      <c r="V21" s="102">
        <v>48</v>
      </c>
      <c r="W21" s="102">
        <v>50</v>
      </c>
      <c r="X21" s="102">
        <v>45</v>
      </c>
      <c r="Y21" s="102">
        <v>48</v>
      </c>
      <c r="Z21" s="102">
        <v>49</v>
      </c>
      <c r="AA21" s="102">
        <v>52</v>
      </c>
      <c r="AB21" s="102">
        <v>49</v>
      </c>
      <c r="AC21" s="102">
        <v>51</v>
      </c>
      <c r="AD21" s="102">
        <v>50</v>
      </c>
      <c r="AE21" s="102">
        <v>48</v>
      </c>
      <c r="AF21" s="102">
        <v>50</v>
      </c>
      <c r="AG21" s="102">
        <v>51</v>
      </c>
      <c r="AH21" s="102">
        <v>51</v>
      </c>
      <c r="AI21" s="102">
        <v>53</v>
      </c>
      <c r="AJ21" s="102">
        <v>49</v>
      </c>
      <c r="AK21" s="102">
        <v>53</v>
      </c>
      <c r="AL21" s="102">
        <v>47</v>
      </c>
      <c r="AM21" s="102">
        <v>63</v>
      </c>
      <c r="AN21" s="102">
        <v>48</v>
      </c>
      <c r="AO21" s="102">
        <v>53</v>
      </c>
      <c r="AP21" s="102">
        <v>48</v>
      </c>
      <c r="AQ21" s="102" t="s">
        <v>73</v>
      </c>
      <c r="AR21" s="102">
        <v>60</v>
      </c>
      <c r="AS21" s="95" t="s">
        <v>73</v>
      </c>
      <c r="AT21" s="95" t="s">
        <v>73</v>
      </c>
      <c r="AU21" s="95" t="s">
        <v>73</v>
      </c>
      <c r="AV21" s="95" t="s">
        <v>73</v>
      </c>
      <c r="AW21" s="95">
        <v>50</v>
      </c>
    </row>
    <row r="22" spans="1:49">
      <c r="A22" s="98" t="s">
        <v>88</v>
      </c>
      <c r="B22" s="134" t="s">
        <v>15</v>
      </c>
      <c r="C22" s="102">
        <v>32</v>
      </c>
      <c r="D22" s="102">
        <v>36</v>
      </c>
      <c r="E22" s="102">
        <v>36</v>
      </c>
      <c r="F22" s="102">
        <v>36</v>
      </c>
      <c r="G22" s="102">
        <v>39</v>
      </c>
      <c r="H22" s="102">
        <v>40</v>
      </c>
      <c r="I22" s="102">
        <v>49</v>
      </c>
      <c r="J22" s="102" t="s">
        <v>73</v>
      </c>
      <c r="K22" s="102" t="s">
        <v>73</v>
      </c>
      <c r="L22" s="102" t="s">
        <v>73</v>
      </c>
      <c r="M22" s="102" t="s">
        <v>73</v>
      </c>
      <c r="N22" s="102" t="s">
        <v>73</v>
      </c>
      <c r="O22" s="102" t="s">
        <v>73</v>
      </c>
      <c r="P22" s="102" t="s">
        <v>73</v>
      </c>
      <c r="Q22" s="102" t="s">
        <v>73</v>
      </c>
      <c r="R22" s="102" t="s">
        <v>73</v>
      </c>
      <c r="S22" s="102" t="s">
        <v>73</v>
      </c>
      <c r="T22" s="102" t="s">
        <v>73</v>
      </c>
      <c r="U22" s="102" t="s">
        <v>73</v>
      </c>
      <c r="V22" s="102" t="s">
        <v>73</v>
      </c>
      <c r="W22" s="102" t="s">
        <v>73</v>
      </c>
      <c r="X22" s="102" t="s">
        <v>73</v>
      </c>
      <c r="Y22" s="102" t="s">
        <v>73</v>
      </c>
      <c r="Z22" s="102" t="s">
        <v>73</v>
      </c>
      <c r="AA22" s="102" t="s">
        <v>73</v>
      </c>
      <c r="AB22" s="102" t="s">
        <v>73</v>
      </c>
      <c r="AC22" s="102" t="s">
        <v>73</v>
      </c>
      <c r="AD22" s="102" t="s">
        <v>73</v>
      </c>
      <c r="AE22" s="102" t="s">
        <v>73</v>
      </c>
      <c r="AF22" s="102" t="s">
        <v>73</v>
      </c>
      <c r="AG22" s="102" t="s">
        <v>73</v>
      </c>
      <c r="AH22" s="102" t="s">
        <v>73</v>
      </c>
      <c r="AI22" s="102" t="s">
        <v>73</v>
      </c>
      <c r="AJ22" s="102" t="s">
        <v>73</v>
      </c>
      <c r="AK22" s="102" t="s">
        <v>73</v>
      </c>
      <c r="AL22" s="102" t="s">
        <v>73</v>
      </c>
      <c r="AM22" s="102" t="s">
        <v>73</v>
      </c>
      <c r="AN22" s="102" t="s">
        <v>73</v>
      </c>
      <c r="AO22" s="102" t="s">
        <v>73</v>
      </c>
      <c r="AP22" s="102" t="s">
        <v>73</v>
      </c>
      <c r="AQ22" s="102" t="s">
        <v>73</v>
      </c>
      <c r="AR22" s="102" t="s">
        <v>73</v>
      </c>
      <c r="AS22" s="95" t="s">
        <v>73</v>
      </c>
      <c r="AT22" s="95" t="s">
        <v>73</v>
      </c>
      <c r="AU22" s="95" t="s">
        <v>73</v>
      </c>
      <c r="AV22" s="95" t="s">
        <v>73</v>
      </c>
      <c r="AW22" s="95" t="s">
        <v>73</v>
      </c>
    </row>
    <row r="23" spans="1:49">
      <c r="A23" s="98" t="s">
        <v>87</v>
      </c>
      <c r="B23" s="134" t="s">
        <v>15</v>
      </c>
      <c r="C23" s="102">
        <v>34</v>
      </c>
      <c r="D23" s="102">
        <v>39</v>
      </c>
      <c r="E23" s="102">
        <v>52</v>
      </c>
      <c r="F23" s="102">
        <v>48</v>
      </c>
      <c r="G23" s="102">
        <v>49</v>
      </c>
      <c r="H23" s="102">
        <v>56</v>
      </c>
      <c r="I23" s="102">
        <v>57</v>
      </c>
      <c r="J23" s="102">
        <v>53</v>
      </c>
      <c r="K23" s="102">
        <v>60</v>
      </c>
      <c r="L23" s="102">
        <v>56</v>
      </c>
      <c r="M23" s="102">
        <v>59</v>
      </c>
      <c r="N23" s="102">
        <v>51</v>
      </c>
      <c r="O23" s="102">
        <v>52</v>
      </c>
      <c r="P23" s="102">
        <v>61</v>
      </c>
      <c r="Q23" s="102">
        <v>59</v>
      </c>
      <c r="R23" s="102">
        <v>59</v>
      </c>
      <c r="S23" s="102">
        <v>58</v>
      </c>
      <c r="T23" s="102">
        <v>63</v>
      </c>
      <c r="U23" s="102">
        <v>57</v>
      </c>
      <c r="V23" s="102">
        <v>61</v>
      </c>
      <c r="W23" s="102">
        <v>56</v>
      </c>
      <c r="X23" s="102">
        <v>58</v>
      </c>
      <c r="Y23" s="102">
        <v>58</v>
      </c>
      <c r="Z23" s="102">
        <v>57</v>
      </c>
      <c r="AA23" s="102">
        <v>58</v>
      </c>
      <c r="AB23" s="102">
        <v>58</v>
      </c>
      <c r="AC23" s="102">
        <v>58</v>
      </c>
      <c r="AD23" s="102">
        <v>54</v>
      </c>
      <c r="AE23" s="102">
        <v>52</v>
      </c>
      <c r="AF23" s="102">
        <v>53</v>
      </c>
      <c r="AG23" s="102">
        <v>56</v>
      </c>
      <c r="AH23" s="102">
        <v>53</v>
      </c>
      <c r="AI23" s="102">
        <v>55</v>
      </c>
      <c r="AJ23" s="102">
        <v>53</v>
      </c>
      <c r="AK23" s="102">
        <v>57</v>
      </c>
      <c r="AL23" s="102">
        <v>61</v>
      </c>
      <c r="AM23" s="102">
        <v>58</v>
      </c>
      <c r="AN23" s="102">
        <v>56</v>
      </c>
      <c r="AO23" s="102" t="s">
        <v>73</v>
      </c>
      <c r="AP23" s="102">
        <v>62</v>
      </c>
      <c r="AQ23" s="102" t="s">
        <v>73</v>
      </c>
      <c r="AR23" s="102">
        <v>61</v>
      </c>
      <c r="AS23" s="95" t="s">
        <v>73</v>
      </c>
      <c r="AT23" s="95" t="s">
        <v>73</v>
      </c>
      <c r="AU23" s="95" t="s">
        <v>73</v>
      </c>
      <c r="AV23" s="95" t="s">
        <v>73</v>
      </c>
      <c r="AW23" s="95">
        <v>63</v>
      </c>
    </row>
    <row r="24" spans="1:49">
      <c r="A24" s="98"/>
      <c r="B24" s="134"/>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95"/>
      <c r="AT24" s="95"/>
      <c r="AU24" s="95"/>
      <c r="AV24" s="95"/>
      <c r="AW24" s="95"/>
    </row>
    <row r="25" spans="1:49">
      <c r="A25" s="98" t="s">
        <v>86</v>
      </c>
      <c r="B25" s="134" t="s">
        <v>15</v>
      </c>
      <c r="C25" s="102">
        <v>31</v>
      </c>
      <c r="D25" s="102">
        <v>33</v>
      </c>
      <c r="E25" s="102">
        <v>36</v>
      </c>
      <c r="F25" s="102">
        <v>36</v>
      </c>
      <c r="G25" s="102">
        <v>37</v>
      </c>
      <c r="H25" s="102">
        <v>37</v>
      </c>
      <c r="I25" s="102">
        <v>42</v>
      </c>
      <c r="J25" s="102">
        <v>43</v>
      </c>
      <c r="K25" s="102">
        <v>40</v>
      </c>
      <c r="L25" s="102">
        <v>42</v>
      </c>
      <c r="M25" s="102">
        <v>38</v>
      </c>
      <c r="N25" s="102">
        <v>36</v>
      </c>
      <c r="O25" s="102">
        <v>42</v>
      </c>
      <c r="P25" s="102">
        <v>40</v>
      </c>
      <c r="Q25" s="102">
        <v>42</v>
      </c>
      <c r="R25" s="102">
        <v>41</v>
      </c>
      <c r="S25" s="102">
        <v>33</v>
      </c>
      <c r="T25" s="102">
        <v>42</v>
      </c>
      <c r="U25" s="102">
        <v>37</v>
      </c>
      <c r="V25" s="102">
        <v>42</v>
      </c>
      <c r="W25" s="102">
        <v>41</v>
      </c>
      <c r="X25" s="102">
        <v>40</v>
      </c>
      <c r="Y25" s="102">
        <v>36</v>
      </c>
      <c r="Z25" s="102">
        <v>41</v>
      </c>
      <c r="AA25" s="102">
        <v>38</v>
      </c>
      <c r="AB25" s="102">
        <v>36</v>
      </c>
      <c r="AC25" s="102">
        <v>31</v>
      </c>
      <c r="AD25" s="102">
        <v>36</v>
      </c>
      <c r="AE25" s="102">
        <v>37</v>
      </c>
      <c r="AF25" s="102">
        <v>36</v>
      </c>
      <c r="AG25" s="102">
        <v>32</v>
      </c>
      <c r="AH25" s="102">
        <v>31</v>
      </c>
      <c r="AI25" s="102">
        <v>34</v>
      </c>
      <c r="AJ25" s="102">
        <v>28</v>
      </c>
      <c r="AK25" s="102">
        <v>35</v>
      </c>
      <c r="AL25" s="102">
        <v>36</v>
      </c>
      <c r="AM25" s="102">
        <v>35</v>
      </c>
      <c r="AN25" s="102">
        <v>36</v>
      </c>
      <c r="AO25" s="102">
        <v>37</v>
      </c>
      <c r="AP25" s="102">
        <v>38</v>
      </c>
      <c r="AQ25" s="102" t="s">
        <v>73</v>
      </c>
      <c r="AR25" s="102">
        <v>37</v>
      </c>
      <c r="AS25" s="95" t="s">
        <v>73</v>
      </c>
      <c r="AT25" s="95" t="s">
        <v>73</v>
      </c>
      <c r="AU25" s="95" t="s">
        <v>73</v>
      </c>
      <c r="AV25" s="95" t="s">
        <v>73</v>
      </c>
      <c r="AW25" s="95">
        <v>41</v>
      </c>
    </row>
    <row r="26" spans="1:49">
      <c r="A26" s="98" t="s">
        <v>85</v>
      </c>
      <c r="B26" s="134" t="s">
        <v>15</v>
      </c>
      <c r="C26" s="102" t="s">
        <v>73</v>
      </c>
      <c r="D26" s="102">
        <v>51</v>
      </c>
      <c r="E26" s="102">
        <v>62</v>
      </c>
      <c r="F26" s="102">
        <v>65</v>
      </c>
      <c r="G26" s="102">
        <v>66</v>
      </c>
      <c r="H26" s="102">
        <v>61</v>
      </c>
      <c r="I26" s="102">
        <v>67</v>
      </c>
      <c r="J26" s="102" t="s">
        <v>73</v>
      </c>
      <c r="K26" s="102" t="s">
        <v>73</v>
      </c>
      <c r="L26" s="102" t="s">
        <v>73</v>
      </c>
      <c r="M26" s="102" t="s">
        <v>73</v>
      </c>
      <c r="N26" s="102" t="s">
        <v>73</v>
      </c>
      <c r="O26" s="102" t="s">
        <v>73</v>
      </c>
      <c r="P26" s="102" t="s">
        <v>73</v>
      </c>
      <c r="Q26" s="102" t="s">
        <v>73</v>
      </c>
      <c r="R26" s="102" t="s">
        <v>73</v>
      </c>
      <c r="S26" s="102" t="s">
        <v>73</v>
      </c>
      <c r="T26" s="102" t="s">
        <v>73</v>
      </c>
      <c r="U26" s="102" t="s">
        <v>73</v>
      </c>
      <c r="V26" s="102" t="s">
        <v>73</v>
      </c>
      <c r="W26" s="102" t="s">
        <v>73</v>
      </c>
      <c r="X26" s="102" t="s">
        <v>73</v>
      </c>
      <c r="Y26" s="102" t="s">
        <v>73</v>
      </c>
      <c r="Z26" s="102" t="s">
        <v>73</v>
      </c>
      <c r="AA26" s="102" t="s">
        <v>73</v>
      </c>
      <c r="AB26" s="102" t="s">
        <v>73</v>
      </c>
      <c r="AC26" s="102" t="s">
        <v>73</v>
      </c>
      <c r="AD26" s="102" t="s">
        <v>73</v>
      </c>
      <c r="AE26" s="102" t="s">
        <v>73</v>
      </c>
      <c r="AF26" s="102" t="s">
        <v>73</v>
      </c>
      <c r="AG26" s="102" t="s">
        <v>73</v>
      </c>
      <c r="AH26" s="102" t="s">
        <v>73</v>
      </c>
      <c r="AI26" s="102" t="s">
        <v>73</v>
      </c>
      <c r="AJ26" s="102" t="s">
        <v>73</v>
      </c>
      <c r="AK26" s="102" t="s">
        <v>73</v>
      </c>
      <c r="AL26" s="102" t="s">
        <v>73</v>
      </c>
      <c r="AM26" s="102">
        <v>52</v>
      </c>
      <c r="AN26" s="102">
        <v>54</v>
      </c>
      <c r="AO26" s="102" t="s">
        <v>73</v>
      </c>
      <c r="AP26" s="102">
        <v>54</v>
      </c>
      <c r="AQ26" s="102" t="s">
        <v>73</v>
      </c>
      <c r="AR26" s="102">
        <v>38</v>
      </c>
      <c r="AS26" s="95" t="s">
        <v>73</v>
      </c>
      <c r="AT26" s="95" t="s">
        <v>73</v>
      </c>
      <c r="AU26" s="95" t="s">
        <v>73</v>
      </c>
      <c r="AV26" s="95" t="s">
        <v>73</v>
      </c>
      <c r="AW26" s="95">
        <v>36</v>
      </c>
    </row>
    <row r="27" spans="1:49" s="136" customFormat="1">
      <c r="A27" s="139" t="s">
        <v>84</v>
      </c>
      <c r="B27" s="102" t="s">
        <v>15</v>
      </c>
      <c r="C27" s="102">
        <v>44</v>
      </c>
      <c r="D27" s="102">
        <v>45</v>
      </c>
      <c r="E27" s="102">
        <v>48</v>
      </c>
      <c r="F27" s="102">
        <v>51</v>
      </c>
      <c r="G27" s="102">
        <v>50</v>
      </c>
      <c r="H27" s="102">
        <v>56</v>
      </c>
      <c r="I27" s="102">
        <v>55</v>
      </c>
      <c r="J27" s="102">
        <v>58</v>
      </c>
      <c r="K27" s="102">
        <v>60</v>
      </c>
      <c r="L27" s="102">
        <v>56</v>
      </c>
      <c r="M27" s="102">
        <v>58</v>
      </c>
      <c r="N27" s="102">
        <v>56</v>
      </c>
      <c r="O27" s="102">
        <v>67</v>
      </c>
      <c r="P27" s="102">
        <v>61</v>
      </c>
      <c r="Q27" s="102">
        <v>65</v>
      </c>
      <c r="R27" s="102">
        <v>64</v>
      </c>
      <c r="S27" s="102">
        <v>60</v>
      </c>
      <c r="T27" s="102" t="s">
        <v>73</v>
      </c>
      <c r="U27" s="102" t="s">
        <v>73</v>
      </c>
      <c r="V27" s="102" t="s">
        <v>73</v>
      </c>
      <c r="W27" s="102" t="s">
        <v>73</v>
      </c>
      <c r="X27" s="102" t="s">
        <v>73</v>
      </c>
      <c r="Y27" s="102" t="s">
        <v>73</v>
      </c>
      <c r="Z27" s="102" t="s">
        <v>73</v>
      </c>
      <c r="AA27" s="102" t="s">
        <v>73</v>
      </c>
      <c r="AB27" s="102" t="s">
        <v>73</v>
      </c>
      <c r="AC27" s="102" t="s">
        <v>73</v>
      </c>
      <c r="AD27" s="102" t="s">
        <v>73</v>
      </c>
      <c r="AE27" s="102" t="s">
        <v>73</v>
      </c>
      <c r="AF27" s="102" t="s">
        <v>73</v>
      </c>
      <c r="AG27" s="102" t="s">
        <v>73</v>
      </c>
      <c r="AH27" s="138">
        <v>40</v>
      </c>
      <c r="AI27" s="102">
        <v>59</v>
      </c>
      <c r="AJ27" s="102" t="s">
        <v>73</v>
      </c>
      <c r="AK27" s="102">
        <v>54</v>
      </c>
      <c r="AL27" s="102">
        <v>59</v>
      </c>
      <c r="AM27" s="102">
        <v>58</v>
      </c>
      <c r="AN27" s="102">
        <v>52</v>
      </c>
      <c r="AO27" s="102" t="s">
        <v>73</v>
      </c>
      <c r="AP27" s="102">
        <v>57</v>
      </c>
      <c r="AQ27" s="102" t="s">
        <v>73</v>
      </c>
      <c r="AR27" s="102">
        <v>46</v>
      </c>
      <c r="AS27" s="102" t="s">
        <v>73</v>
      </c>
      <c r="AT27" s="137" t="s">
        <v>73</v>
      </c>
      <c r="AU27" s="95" t="s">
        <v>73</v>
      </c>
      <c r="AV27" s="95" t="s">
        <v>73</v>
      </c>
      <c r="AW27" s="95">
        <v>40</v>
      </c>
    </row>
    <row r="28" spans="1:49">
      <c r="A28" s="98" t="s">
        <v>83</v>
      </c>
      <c r="B28" s="134"/>
      <c r="C28" s="102" t="s">
        <v>73</v>
      </c>
      <c r="D28" s="102" t="s">
        <v>73</v>
      </c>
      <c r="E28" s="102" t="s">
        <v>73</v>
      </c>
      <c r="F28" s="102" t="s">
        <v>73</v>
      </c>
      <c r="G28" s="102" t="s">
        <v>73</v>
      </c>
      <c r="H28" s="102" t="s">
        <v>73</v>
      </c>
      <c r="I28" s="102" t="s">
        <v>73</v>
      </c>
      <c r="J28" s="102" t="s">
        <v>73</v>
      </c>
      <c r="K28" s="102" t="s">
        <v>73</v>
      </c>
      <c r="L28" s="102" t="s">
        <v>73</v>
      </c>
      <c r="M28" s="102" t="s">
        <v>73</v>
      </c>
      <c r="N28" s="102" t="s">
        <v>73</v>
      </c>
      <c r="O28" s="102" t="s">
        <v>73</v>
      </c>
      <c r="P28" s="102" t="s">
        <v>73</v>
      </c>
      <c r="Q28" s="102" t="s">
        <v>73</v>
      </c>
      <c r="R28" s="102" t="s">
        <v>73</v>
      </c>
      <c r="S28" s="102" t="s">
        <v>73</v>
      </c>
      <c r="T28" s="102" t="s">
        <v>73</v>
      </c>
      <c r="U28" s="102" t="s">
        <v>73</v>
      </c>
      <c r="V28" s="102" t="s">
        <v>73</v>
      </c>
      <c r="W28" s="102" t="s">
        <v>73</v>
      </c>
      <c r="X28" s="102" t="s">
        <v>73</v>
      </c>
      <c r="Y28" s="102" t="s">
        <v>73</v>
      </c>
      <c r="Z28" s="102" t="s">
        <v>73</v>
      </c>
      <c r="AA28" s="102" t="s">
        <v>73</v>
      </c>
      <c r="AB28" s="102" t="s">
        <v>73</v>
      </c>
      <c r="AC28" s="102" t="s">
        <v>73</v>
      </c>
      <c r="AD28" s="102" t="s">
        <v>73</v>
      </c>
      <c r="AE28" s="102" t="s">
        <v>73</v>
      </c>
      <c r="AF28" s="102" t="s">
        <v>73</v>
      </c>
      <c r="AG28" s="102" t="s">
        <v>73</v>
      </c>
      <c r="AH28" s="102" t="s">
        <v>73</v>
      </c>
      <c r="AI28" s="102" t="s">
        <v>73</v>
      </c>
      <c r="AJ28" s="102" t="s">
        <v>73</v>
      </c>
      <c r="AK28" s="102" t="s">
        <v>73</v>
      </c>
      <c r="AL28" s="102" t="s">
        <v>73</v>
      </c>
      <c r="AM28" s="102">
        <v>45</v>
      </c>
      <c r="AN28" s="102">
        <v>45</v>
      </c>
      <c r="AO28" s="102" t="s">
        <v>73</v>
      </c>
      <c r="AP28" s="102">
        <v>50</v>
      </c>
      <c r="AQ28" s="102" t="s">
        <v>73</v>
      </c>
      <c r="AR28" s="102">
        <v>45</v>
      </c>
      <c r="AS28" s="95" t="s">
        <v>73</v>
      </c>
      <c r="AT28" s="95" t="s">
        <v>73</v>
      </c>
      <c r="AU28" s="95" t="s">
        <v>73</v>
      </c>
      <c r="AV28" s="95" t="s">
        <v>73</v>
      </c>
      <c r="AW28" s="95">
        <v>44</v>
      </c>
    </row>
    <row r="29" spans="1:49">
      <c r="A29" s="98" t="s">
        <v>82</v>
      </c>
      <c r="B29" s="134" t="s">
        <v>15</v>
      </c>
      <c r="C29" s="102">
        <v>56</v>
      </c>
      <c r="D29" s="102">
        <v>56</v>
      </c>
      <c r="E29" s="102">
        <v>68</v>
      </c>
      <c r="F29" s="102">
        <v>71</v>
      </c>
      <c r="G29" s="102">
        <v>75</v>
      </c>
      <c r="H29" s="102">
        <v>77</v>
      </c>
      <c r="I29" s="102">
        <v>83</v>
      </c>
      <c r="J29" s="102">
        <v>70</v>
      </c>
      <c r="K29" s="102">
        <v>81</v>
      </c>
      <c r="L29" s="102">
        <v>79</v>
      </c>
      <c r="M29" s="102">
        <v>68</v>
      </c>
      <c r="N29" s="102">
        <v>64</v>
      </c>
      <c r="O29" s="102">
        <v>80</v>
      </c>
      <c r="P29" s="102">
        <v>90</v>
      </c>
      <c r="Q29" s="102">
        <v>86</v>
      </c>
      <c r="R29" s="102">
        <v>82</v>
      </c>
      <c r="S29" s="102">
        <v>79</v>
      </c>
      <c r="T29" s="102">
        <v>80</v>
      </c>
      <c r="U29" s="102">
        <v>71</v>
      </c>
      <c r="V29" s="102">
        <v>78</v>
      </c>
      <c r="W29" s="102">
        <v>79</v>
      </c>
      <c r="X29" s="102">
        <v>68</v>
      </c>
      <c r="Y29" s="102">
        <v>73</v>
      </c>
      <c r="Z29" s="102">
        <v>76</v>
      </c>
      <c r="AA29" s="102">
        <v>80</v>
      </c>
      <c r="AB29" s="102">
        <v>72</v>
      </c>
      <c r="AC29" s="102">
        <v>72</v>
      </c>
      <c r="AD29" s="102">
        <v>75</v>
      </c>
      <c r="AE29" s="102">
        <v>69</v>
      </c>
      <c r="AF29" s="102">
        <v>71</v>
      </c>
      <c r="AG29" s="102">
        <v>70</v>
      </c>
      <c r="AH29" s="102">
        <v>70</v>
      </c>
      <c r="AI29" s="102">
        <v>87</v>
      </c>
      <c r="AJ29" s="102">
        <v>73</v>
      </c>
      <c r="AK29" s="102">
        <v>71</v>
      </c>
      <c r="AL29" s="102">
        <v>71</v>
      </c>
      <c r="AM29" s="102">
        <v>69</v>
      </c>
      <c r="AN29" s="102">
        <v>73</v>
      </c>
      <c r="AO29" s="102">
        <v>67</v>
      </c>
      <c r="AP29" s="102">
        <v>75</v>
      </c>
      <c r="AQ29" s="102" t="s">
        <v>73</v>
      </c>
      <c r="AR29" s="102">
        <v>75</v>
      </c>
      <c r="AS29" s="95" t="s">
        <v>73</v>
      </c>
      <c r="AT29" s="95" t="s">
        <v>73</v>
      </c>
      <c r="AU29" s="95" t="s">
        <v>73</v>
      </c>
      <c r="AV29" s="95" t="s">
        <v>73</v>
      </c>
      <c r="AW29" s="95">
        <v>64</v>
      </c>
    </row>
    <row r="30" spans="1:49">
      <c r="A30" s="98"/>
      <c r="B30" s="134"/>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95"/>
      <c r="AT30" s="95"/>
      <c r="AU30" s="95"/>
      <c r="AV30" s="95"/>
      <c r="AW30" s="95"/>
    </row>
    <row r="31" spans="1:49">
      <c r="A31" s="98" t="s">
        <v>81</v>
      </c>
      <c r="B31" s="134" t="s">
        <v>15</v>
      </c>
      <c r="C31" s="102" t="s">
        <v>73</v>
      </c>
      <c r="D31" s="102">
        <v>61</v>
      </c>
      <c r="E31" s="102">
        <v>67</v>
      </c>
      <c r="F31" s="102">
        <v>64</v>
      </c>
      <c r="G31" s="102">
        <v>63</v>
      </c>
      <c r="H31" s="102">
        <v>64</v>
      </c>
      <c r="I31" s="102">
        <v>66</v>
      </c>
      <c r="J31" s="102">
        <v>65</v>
      </c>
      <c r="K31" s="102">
        <v>66</v>
      </c>
      <c r="L31" s="102">
        <v>69</v>
      </c>
      <c r="M31" s="102">
        <v>61</v>
      </c>
      <c r="N31" s="102">
        <v>59</v>
      </c>
      <c r="O31" s="102">
        <v>66</v>
      </c>
      <c r="P31" s="102">
        <v>72</v>
      </c>
      <c r="Q31" s="102">
        <v>77</v>
      </c>
      <c r="R31" s="102">
        <v>69</v>
      </c>
      <c r="S31" s="102">
        <v>64</v>
      </c>
      <c r="T31" s="102" t="s">
        <v>73</v>
      </c>
      <c r="U31" s="102" t="s">
        <v>73</v>
      </c>
      <c r="V31" s="102" t="s">
        <v>73</v>
      </c>
      <c r="W31" s="102" t="s">
        <v>73</v>
      </c>
      <c r="X31" s="102" t="s">
        <v>73</v>
      </c>
      <c r="Y31" s="102" t="s">
        <v>73</v>
      </c>
      <c r="Z31" s="102" t="s">
        <v>73</v>
      </c>
      <c r="AA31" s="102" t="s">
        <v>73</v>
      </c>
      <c r="AB31" s="102" t="s">
        <v>73</v>
      </c>
      <c r="AC31" s="102" t="s">
        <v>73</v>
      </c>
      <c r="AD31" s="102" t="s">
        <v>73</v>
      </c>
      <c r="AE31" s="102" t="s">
        <v>73</v>
      </c>
      <c r="AF31" s="102" t="s">
        <v>73</v>
      </c>
      <c r="AG31" s="102" t="s">
        <v>73</v>
      </c>
      <c r="AH31" s="102">
        <v>49</v>
      </c>
      <c r="AI31" s="102">
        <v>58</v>
      </c>
      <c r="AJ31" s="102" t="s">
        <v>73</v>
      </c>
      <c r="AK31" s="102">
        <v>50</v>
      </c>
      <c r="AL31" s="102" t="s">
        <v>73</v>
      </c>
      <c r="AM31" s="102">
        <v>44</v>
      </c>
      <c r="AN31" s="102">
        <v>48</v>
      </c>
      <c r="AO31" s="102" t="s">
        <v>73</v>
      </c>
      <c r="AP31" s="102">
        <v>50</v>
      </c>
      <c r="AQ31" s="102" t="s">
        <v>73</v>
      </c>
      <c r="AR31" s="102">
        <v>47</v>
      </c>
      <c r="AS31" s="95" t="s">
        <v>73</v>
      </c>
      <c r="AT31" s="95" t="s">
        <v>73</v>
      </c>
      <c r="AU31" s="95" t="s">
        <v>73</v>
      </c>
      <c r="AV31" s="95" t="s">
        <v>73</v>
      </c>
      <c r="AW31" s="95">
        <v>47</v>
      </c>
    </row>
    <row r="32" spans="1:49">
      <c r="A32" s="98" t="s">
        <v>80</v>
      </c>
      <c r="B32" s="134" t="s">
        <v>15</v>
      </c>
      <c r="C32" s="102">
        <v>43</v>
      </c>
      <c r="D32" s="102">
        <v>50</v>
      </c>
      <c r="E32" s="102">
        <v>56</v>
      </c>
      <c r="F32" s="102">
        <v>57</v>
      </c>
      <c r="G32" s="102">
        <v>67</v>
      </c>
      <c r="H32" s="102">
        <v>63</v>
      </c>
      <c r="I32" s="102">
        <v>64</v>
      </c>
      <c r="J32" s="102" t="s">
        <v>73</v>
      </c>
      <c r="K32" s="102" t="s">
        <v>73</v>
      </c>
      <c r="L32" s="102" t="s">
        <v>73</v>
      </c>
      <c r="M32" s="102" t="s">
        <v>73</v>
      </c>
      <c r="N32" s="102" t="s">
        <v>73</v>
      </c>
      <c r="O32" s="102" t="s">
        <v>73</v>
      </c>
      <c r="P32" s="102" t="s">
        <v>73</v>
      </c>
      <c r="Q32" s="102" t="s">
        <v>73</v>
      </c>
      <c r="R32" s="102" t="s">
        <v>73</v>
      </c>
      <c r="S32" s="102" t="s">
        <v>73</v>
      </c>
      <c r="T32" s="102" t="s">
        <v>73</v>
      </c>
      <c r="U32" s="102" t="s">
        <v>73</v>
      </c>
      <c r="V32" s="102" t="s">
        <v>73</v>
      </c>
      <c r="W32" s="102" t="s">
        <v>73</v>
      </c>
      <c r="X32" s="102" t="s">
        <v>73</v>
      </c>
      <c r="Y32" s="102" t="s">
        <v>73</v>
      </c>
      <c r="Z32" s="102" t="s">
        <v>73</v>
      </c>
      <c r="AA32" s="102" t="s">
        <v>73</v>
      </c>
      <c r="AB32" s="102" t="s">
        <v>73</v>
      </c>
      <c r="AC32" s="102" t="s">
        <v>73</v>
      </c>
      <c r="AD32" s="102" t="s">
        <v>73</v>
      </c>
      <c r="AE32" s="102" t="s">
        <v>73</v>
      </c>
      <c r="AF32" s="102" t="s">
        <v>73</v>
      </c>
      <c r="AG32" s="102" t="s">
        <v>73</v>
      </c>
      <c r="AH32" s="102" t="s">
        <v>73</v>
      </c>
      <c r="AI32" s="102">
        <v>57</v>
      </c>
      <c r="AJ32" s="102" t="s">
        <v>73</v>
      </c>
      <c r="AK32" s="102" t="s">
        <v>73</v>
      </c>
      <c r="AL32" s="102" t="s">
        <v>73</v>
      </c>
      <c r="AM32" s="102" t="s">
        <v>73</v>
      </c>
      <c r="AN32" s="102" t="s">
        <v>73</v>
      </c>
      <c r="AO32" s="102" t="s">
        <v>73</v>
      </c>
      <c r="AP32" s="102" t="s">
        <v>73</v>
      </c>
      <c r="AQ32" s="102" t="s">
        <v>73</v>
      </c>
      <c r="AR32" s="102" t="s">
        <v>73</v>
      </c>
      <c r="AS32" s="95" t="s">
        <v>73</v>
      </c>
      <c r="AT32" s="95" t="s">
        <v>73</v>
      </c>
      <c r="AU32" s="95" t="s">
        <v>73</v>
      </c>
      <c r="AV32" s="95" t="s">
        <v>73</v>
      </c>
      <c r="AW32" s="95" t="s">
        <v>73</v>
      </c>
    </row>
    <row r="33" spans="1:49">
      <c r="A33" s="98" t="s">
        <v>79</v>
      </c>
      <c r="B33" s="134" t="s">
        <v>15</v>
      </c>
      <c r="C33" s="102">
        <v>28</v>
      </c>
      <c r="D33" s="102">
        <v>26</v>
      </c>
      <c r="E33" s="102">
        <v>26</v>
      </c>
      <c r="F33" s="102">
        <v>36</v>
      </c>
      <c r="G33" s="102">
        <v>33</v>
      </c>
      <c r="H33" s="102">
        <v>31</v>
      </c>
      <c r="I33" s="102">
        <v>36</v>
      </c>
      <c r="J33" s="102">
        <v>27</v>
      </c>
      <c r="K33" s="102">
        <v>29</v>
      </c>
      <c r="L33" s="102">
        <v>31</v>
      </c>
      <c r="M33" s="102">
        <v>23</v>
      </c>
      <c r="N33" s="102">
        <v>30</v>
      </c>
      <c r="O33" s="102">
        <v>34</v>
      </c>
      <c r="P33" s="102">
        <v>24</v>
      </c>
      <c r="Q33" s="102">
        <v>38</v>
      </c>
      <c r="R33" s="102">
        <v>33</v>
      </c>
      <c r="S33" s="102">
        <v>29</v>
      </c>
      <c r="T33" s="102">
        <v>30</v>
      </c>
      <c r="U33" s="102">
        <v>36</v>
      </c>
      <c r="V33" s="102">
        <v>38</v>
      </c>
      <c r="W33" s="102">
        <v>34</v>
      </c>
      <c r="X33" s="102">
        <v>35</v>
      </c>
      <c r="Y33" s="102">
        <v>38</v>
      </c>
      <c r="Z33" s="102">
        <v>38</v>
      </c>
      <c r="AA33" s="102">
        <v>38</v>
      </c>
      <c r="AB33" s="102">
        <v>33</v>
      </c>
      <c r="AC33" s="102">
        <v>42</v>
      </c>
      <c r="AD33" s="102">
        <v>36</v>
      </c>
      <c r="AE33" s="102">
        <v>38</v>
      </c>
      <c r="AF33" s="102">
        <v>38</v>
      </c>
      <c r="AG33" s="102">
        <v>39</v>
      </c>
      <c r="AH33" s="102">
        <v>36</v>
      </c>
      <c r="AI33" s="102">
        <v>34</v>
      </c>
      <c r="AJ33" s="102">
        <v>37</v>
      </c>
      <c r="AK33" s="102">
        <v>39</v>
      </c>
      <c r="AL33" s="102">
        <v>43</v>
      </c>
      <c r="AM33" s="102">
        <v>39</v>
      </c>
      <c r="AN33" s="102">
        <v>45</v>
      </c>
      <c r="AO33" s="102" t="s">
        <v>73</v>
      </c>
      <c r="AP33" s="102">
        <v>47</v>
      </c>
      <c r="AQ33" s="102" t="s">
        <v>73</v>
      </c>
      <c r="AR33" s="102">
        <v>44</v>
      </c>
      <c r="AS33" s="95" t="s">
        <v>73</v>
      </c>
      <c r="AT33" s="95" t="s">
        <v>73</v>
      </c>
      <c r="AU33" s="95" t="s">
        <v>73</v>
      </c>
      <c r="AV33" s="95" t="s">
        <v>73</v>
      </c>
      <c r="AW33" s="95">
        <v>51</v>
      </c>
    </row>
    <row r="34" spans="1:49">
      <c r="A34" s="98" t="s">
        <v>78</v>
      </c>
      <c r="B34" s="134" t="s">
        <v>15</v>
      </c>
      <c r="C34" s="102">
        <v>44</v>
      </c>
      <c r="D34" s="102">
        <v>50</v>
      </c>
      <c r="E34" s="102">
        <v>50</v>
      </c>
      <c r="F34" s="102">
        <v>53</v>
      </c>
      <c r="G34" s="102">
        <v>58</v>
      </c>
      <c r="H34" s="102">
        <v>56</v>
      </c>
      <c r="I34" s="102">
        <v>59</v>
      </c>
      <c r="J34" s="102" t="s">
        <v>73</v>
      </c>
      <c r="K34" s="102" t="s">
        <v>73</v>
      </c>
      <c r="L34" s="102" t="s">
        <v>73</v>
      </c>
      <c r="M34" s="102" t="s">
        <v>73</v>
      </c>
      <c r="N34" s="102" t="s">
        <v>73</v>
      </c>
      <c r="O34" s="102" t="s">
        <v>73</v>
      </c>
      <c r="P34" s="102" t="s">
        <v>73</v>
      </c>
      <c r="Q34" s="102" t="s">
        <v>73</v>
      </c>
      <c r="R34" s="102" t="s">
        <v>73</v>
      </c>
      <c r="S34" s="102" t="s">
        <v>73</v>
      </c>
      <c r="T34" s="102" t="s">
        <v>73</v>
      </c>
      <c r="U34" s="102" t="s">
        <v>73</v>
      </c>
      <c r="V34" s="102" t="s">
        <v>73</v>
      </c>
      <c r="W34" s="102" t="s">
        <v>73</v>
      </c>
      <c r="X34" s="102" t="s">
        <v>73</v>
      </c>
      <c r="Y34" s="102" t="s">
        <v>73</v>
      </c>
      <c r="Z34" s="102" t="s">
        <v>73</v>
      </c>
      <c r="AA34" s="102" t="s">
        <v>73</v>
      </c>
      <c r="AB34" s="102" t="s">
        <v>73</v>
      </c>
      <c r="AC34" s="102" t="s">
        <v>73</v>
      </c>
      <c r="AD34" s="102" t="s">
        <v>73</v>
      </c>
      <c r="AE34" s="102" t="s">
        <v>73</v>
      </c>
      <c r="AF34" s="102" t="s">
        <v>73</v>
      </c>
      <c r="AG34" s="102" t="s">
        <v>73</v>
      </c>
      <c r="AH34" s="102" t="s">
        <v>73</v>
      </c>
      <c r="AI34" s="102" t="s">
        <v>73</v>
      </c>
      <c r="AJ34" s="102" t="s">
        <v>73</v>
      </c>
      <c r="AK34" s="102" t="s">
        <v>73</v>
      </c>
      <c r="AL34" s="102" t="s">
        <v>73</v>
      </c>
      <c r="AM34" s="102" t="s">
        <v>73</v>
      </c>
      <c r="AN34" s="102" t="s">
        <v>73</v>
      </c>
      <c r="AO34" s="102" t="s">
        <v>73</v>
      </c>
      <c r="AP34" s="102" t="s">
        <v>73</v>
      </c>
      <c r="AQ34" s="102" t="s">
        <v>73</v>
      </c>
      <c r="AR34" s="102" t="s">
        <v>73</v>
      </c>
      <c r="AS34" s="95" t="s">
        <v>73</v>
      </c>
      <c r="AT34" s="95" t="s">
        <v>73</v>
      </c>
      <c r="AU34" s="95" t="s">
        <v>73</v>
      </c>
      <c r="AV34" s="95" t="s">
        <v>73</v>
      </c>
      <c r="AW34" s="95" t="s">
        <v>73</v>
      </c>
    </row>
    <row r="35" spans="1:49">
      <c r="A35" s="98" t="s">
        <v>77</v>
      </c>
      <c r="B35" s="134" t="s">
        <v>15</v>
      </c>
      <c r="C35" s="102">
        <v>37</v>
      </c>
      <c r="D35" s="102">
        <v>36</v>
      </c>
      <c r="E35" s="102">
        <v>42</v>
      </c>
      <c r="F35" s="102">
        <v>50</v>
      </c>
      <c r="G35" s="102">
        <v>43</v>
      </c>
      <c r="H35" s="102">
        <v>55</v>
      </c>
      <c r="I35" s="102">
        <v>40</v>
      </c>
      <c r="J35" s="102" t="s">
        <v>73</v>
      </c>
      <c r="K35" s="102" t="s">
        <v>73</v>
      </c>
      <c r="L35" s="102" t="s">
        <v>73</v>
      </c>
      <c r="M35" s="102" t="s">
        <v>73</v>
      </c>
      <c r="N35" s="102" t="s">
        <v>73</v>
      </c>
      <c r="O35" s="102">
        <v>53</v>
      </c>
      <c r="P35" s="102">
        <v>49</v>
      </c>
      <c r="Q35" s="102" t="s">
        <v>73</v>
      </c>
      <c r="R35" s="102">
        <v>47</v>
      </c>
      <c r="S35" s="102">
        <v>45</v>
      </c>
      <c r="T35" s="102" t="s">
        <v>73</v>
      </c>
      <c r="U35" s="102" t="s">
        <v>73</v>
      </c>
      <c r="V35" s="102" t="s">
        <v>73</v>
      </c>
      <c r="W35" s="102" t="s">
        <v>73</v>
      </c>
      <c r="X35" s="102" t="s">
        <v>73</v>
      </c>
      <c r="Y35" s="102" t="s">
        <v>73</v>
      </c>
      <c r="Z35" s="102" t="s">
        <v>73</v>
      </c>
      <c r="AA35" s="102" t="s">
        <v>73</v>
      </c>
      <c r="AB35" s="102" t="s">
        <v>73</v>
      </c>
      <c r="AC35" s="102" t="s">
        <v>73</v>
      </c>
      <c r="AD35" s="102" t="s">
        <v>73</v>
      </c>
      <c r="AE35" s="102" t="s">
        <v>73</v>
      </c>
      <c r="AF35" s="102" t="s">
        <v>73</v>
      </c>
      <c r="AG35" s="102" t="s">
        <v>73</v>
      </c>
      <c r="AH35" s="102" t="s">
        <v>73</v>
      </c>
      <c r="AI35" s="102">
        <v>37</v>
      </c>
      <c r="AJ35" s="102" t="s">
        <v>73</v>
      </c>
      <c r="AK35" s="102">
        <v>43</v>
      </c>
      <c r="AL35" s="102">
        <v>48</v>
      </c>
      <c r="AM35" s="102">
        <v>45</v>
      </c>
      <c r="AN35" s="102">
        <v>47</v>
      </c>
      <c r="AO35" s="102" t="s">
        <v>73</v>
      </c>
      <c r="AP35" s="102">
        <v>45</v>
      </c>
      <c r="AQ35" s="102" t="s">
        <v>73</v>
      </c>
      <c r="AR35" s="102">
        <v>44</v>
      </c>
      <c r="AS35" s="95" t="s">
        <v>73</v>
      </c>
      <c r="AT35" s="95" t="s">
        <v>73</v>
      </c>
      <c r="AU35" s="95" t="s">
        <v>73</v>
      </c>
      <c r="AV35" s="95" t="s">
        <v>73</v>
      </c>
      <c r="AW35" s="95">
        <v>36</v>
      </c>
    </row>
    <row r="36" spans="1:49">
      <c r="A36" s="98"/>
      <c r="B36" s="134"/>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95"/>
      <c r="AT36" s="95"/>
      <c r="AU36" s="95"/>
      <c r="AV36" s="95"/>
      <c r="AW36" s="95"/>
    </row>
    <row r="37" spans="1:49">
      <c r="A37" s="98" t="s">
        <v>76</v>
      </c>
      <c r="B37" s="134" t="s">
        <v>15</v>
      </c>
      <c r="C37" s="102">
        <v>60</v>
      </c>
      <c r="D37" s="102">
        <v>64</v>
      </c>
      <c r="E37" s="102">
        <v>77</v>
      </c>
      <c r="F37" s="102">
        <v>71</v>
      </c>
      <c r="G37" s="102">
        <v>67</v>
      </c>
      <c r="H37" s="102">
        <v>71</v>
      </c>
      <c r="I37" s="102">
        <v>70</v>
      </c>
      <c r="J37" s="102">
        <v>77</v>
      </c>
      <c r="K37" s="102">
        <v>73</v>
      </c>
      <c r="L37" s="102">
        <v>80</v>
      </c>
      <c r="M37" s="102">
        <v>79</v>
      </c>
      <c r="N37" s="102">
        <v>72</v>
      </c>
      <c r="O37" s="102">
        <v>84</v>
      </c>
      <c r="P37" s="102">
        <v>81</v>
      </c>
      <c r="Q37" s="102">
        <v>80</v>
      </c>
      <c r="R37" s="102">
        <v>66</v>
      </c>
      <c r="S37" s="102" t="s">
        <v>73</v>
      </c>
      <c r="T37" s="102" t="s">
        <v>73</v>
      </c>
      <c r="U37" s="102" t="s">
        <v>73</v>
      </c>
      <c r="V37" s="102" t="s">
        <v>73</v>
      </c>
      <c r="W37" s="102" t="s">
        <v>73</v>
      </c>
      <c r="X37" s="102" t="s">
        <v>73</v>
      </c>
      <c r="Y37" s="102" t="s">
        <v>73</v>
      </c>
      <c r="Z37" s="102" t="s">
        <v>73</v>
      </c>
      <c r="AA37" s="102" t="s">
        <v>73</v>
      </c>
      <c r="AB37" s="102" t="s">
        <v>73</v>
      </c>
      <c r="AC37" s="102" t="s">
        <v>73</v>
      </c>
      <c r="AD37" s="102" t="s">
        <v>73</v>
      </c>
      <c r="AE37" s="102" t="s">
        <v>73</v>
      </c>
      <c r="AF37" s="102" t="s">
        <v>73</v>
      </c>
      <c r="AG37" s="102" t="s">
        <v>73</v>
      </c>
      <c r="AH37" s="102" t="s">
        <v>73</v>
      </c>
      <c r="AI37" s="102" t="s">
        <v>73</v>
      </c>
      <c r="AJ37" s="102" t="s">
        <v>73</v>
      </c>
      <c r="AK37" s="102" t="s">
        <v>73</v>
      </c>
      <c r="AL37" s="102" t="s">
        <v>73</v>
      </c>
      <c r="AM37" s="102" t="s">
        <v>73</v>
      </c>
      <c r="AN37" s="102" t="s">
        <v>73</v>
      </c>
      <c r="AO37" s="102" t="s">
        <v>73</v>
      </c>
      <c r="AP37" s="102" t="s">
        <v>73</v>
      </c>
      <c r="AQ37" s="102" t="s">
        <v>73</v>
      </c>
      <c r="AR37" s="102" t="s">
        <v>73</v>
      </c>
      <c r="AS37" s="95" t="s">
        <v>73</v>
      </c>
      <c r="AT37" s="95" t="s">
        <v>73</v>
      </c>
      <c r="AU37" s="95" t="s">
        <v>73</v>
      </c>
      <c r="AV37" s="95" t="s">
        <v>73</v>
      </c>
      <c r="AW37" s="95" t="s">
        <v>73</v>
      </c>
    </row>
    <row r="38" spans="1:49">
      <c r="A38" s="98" t="s">
        <v>75</v>
      </c>
      <c r="B38" s="134" t="s">
        <v>15</v>
      </c>
      <c r="C38" s="134">
        <v>46</v>
      </c>
      <c r="D38" s="134">
        <v>48</v>
      </c>
      <c r="E38" s="134">
        <v>56</v>
      </c>
      <c r="F38" s="134">
        <v>51</v>
      </c>
      <c r="G38" s="134">
        <v>75</v>
      </c>
      <c r="H38" s="134">
        <v>64</v>
      </c>
      <c r="I38" s="134">
        <v>69</v>
      </c>
      <c r="J38" s="134">
        <v>65</v>
      </c>
      <c r="K38" s="134">
        <v>61</v>
      </c>
      <c r="L38" s="134">
        <v>61</v>
      </c>
      <c r="M38" s="134">
        <v>55</v>
      </c>
      <c r="N38" s="134">
        <v>55</v>
      </c>
      <c r="O38" s="134">
        <v>60</v>
      </c>
      <c r="P38" s="134">
        <v>60</v>
      </c>
      <c r="Q38" s="134">
        <v>71</v>
      </c>
      <c r="R38" s="134">
        <v>57</v>
      </c>
      <c r="S38" s="134">
        <v>58</v>
      </c>
      <c r="T38" s="134">
        <v>60</v>
      </c>
      <c r="U38" s="134">
        <v>57</v>
      </c>
      <c r="V38" s="134">
        <v>56</v>
      </c>
      <c r="W38" s="134">
        <v>57</v>
      </c>
      <c r="X38" s="134">
        <v>49</v>
      </c>
      <c r="Y38" s="134">
        <v>53</v>
      </c>
      <c r="Z38" s="134">
        <v>56</v>
      </c>
      <c r="AA38" s="134">
        <v>56</v>
      </c>
      <c r="AB38" s="134">
        <v>55</v>
      </c>
      <c r="AC38" s="134">
        <v>52</v>
      </c>
      <c r="AD38" s="134">
        <v>44</v>
      </c>
      <c r="AE38" s="134">
        <v>44</v>
      </c>
      <c r="AF38" s="134">
        <v>44</v>
      </c>
      <c r="AG38" s="134">
        <v>43</v>
      </c>
      <c r="AH38" s="134">
        <v>43</v>
      </c>
      <c r="AI38" s="134">
        <v>39</v>
      </c>
      <c r="AJ38" s="134">
        <v>42</v>
      </c>
      <c r="AK38" s="134">
        <v>42</v>
      </c>
      <c r="AL38" s="134">
        <v>35</v>
      </c>
      <c r="AM38" s="91">
        <v>39</v>
      </c>
      <c r="AN38" s="91">
        <v>40</v>
      </c>
      <c r="AO38" s="91">
        <v>32</v>
      </c>
      <c r="AP38" s="91">
        <v>41</v>
      </c>
      <c r="AQ38" s="102" t="s">
        <v>73</v>
      </c>
      <c r="AR38" s="102">
        <v>37</v>
      </c>
      <c r="AS38" s="95" t="s">
        <v>73</v>
      </c>
      <c r="AT38" s="95" t="s">
        <v>73</v>
      </c>
      <c r="AU38" s="95" t="s">
        <v>73</v>
      </c>
      <c r="AV38" s="95" t="s">
        <v>73</v>
      </c>
      <c r="AW38" s="95">
        <v>44</v>
      </c>
    </row>
    <row r="39" spans="1:49">
      <c r="A39" s="135"/>
      <c r="B39" s="134" t="s">
        <v>15</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102"/>
      <c r="AR39" s="102"/>
      <c r="AS39" s="95"/>
      <c r="AT39" s="95"/>
      <c r="AU39" s="95"/>
      <c r="AV39" s="95"/>
      <c r="AW39" s="95" t="s">
        <v>105</v>
      </c>
    </row>
    <row r="40" spans="1:49">
      <c r="A40" s="98" t="s">
        <v>74</v>
      </c>
      <c r="B40" s="134" t="s">
        <v>15</v>
      </c>
      <c r="C40" s="134">
        <v>41</v>
      </c>
      <c r="D40" s="134">
        <v>50</v>
      </c>
      <c r="E40" s="134">
        <v>57</v>
      </c>
      <c r="F40" s="134">
        <v>60</v>
      </c>
      <c r="G40" s="134">
        <v>64</v>
      </c>
      <c r="H40" s="134">
        <v>64</v>
      </c>
      <c r="I40" s="134">
        <v>71</v>
      </c>
      <c r="J40" s="134">
        <v>62</v>
      </c>
      <c r="K40" s="134">
        <v>66</v>
      </c>
      <c r="L40" s="134">
        <v>64</v>
      </c>
      <c r="M40" s="134">
        <v>62</v>
      </c>
      <c r="N40" s="134">
        <v>58</v>
      </c>
      <c r="O40" s="134">
        <v>67</v>
      </c>
      <c r="P40" s="134">
        <v>68</v>
      </c>
      <c r="Q40" s="134">
        <v>68</v>
      </c>
      <c r="R40" s="134">
        <v>69</v>
      </c>
      <c r="S40" s="134">
        <v>66</v>
      </c>
      <c r="T40" s="134">
        <v>67</v>
      </c>
      <c r="U40" s="134">
        <v>65</v>
      </c>
      <c r="V40" s="134">
        <v>64</v>
      </c>
      <c r="W40" s="134">
        <v>65</v>
      </c>
      <c r="X40" s="134">
        <v>60</v>
      </c>
      <c r="Y40" s="134">
        <v>61</v>
      </c>
      <c r="Z40" s="134">
        <v>61</v>
      </c>
      <c r="AA40" s="134">
        <v>63</v>
      </c>
      <c r="AB40" s="134">
        <v>59</v>
      </c>
      <c r="AC40" s="134">
        <v>60</v>
      </c>
      <c r="AD40" s="134">
        <v>60</v>
      </c>
      <c r="AE40" s="134">
        <v>57</v>
      </c>
      <c r="AF40" s="134">
        <v>56</v>
      </c>
      <c r="AG40" s="134">
        <v>57</v>
      </c>
      <c r="AH40" s="134">
        <v>56</v>
      </c>
      <c r="AI40" s="134">
        <v>57</v>
      </c>
      <c r="AJ40" s="134">
        <v>57</v>
      </c>
      <c r="AK40" s="134">
        <v>54</v>
      </c>
      <c r="AL40" s="134">
        <v>54</v>
      </c>
      <c r="AM40" s="134">
        <v>57</v>
      </c>
      <c r="AN40" s="134">
        <v>57</v>
      </c>
      <c r="AO40" s="91">
        <v>60</v>
      </c>
      <c r="AP40" s="91">
        <v>59</v>
      </c>
      <c r="AQ40" s="102" t="s">
        <v>73</v>
      </c>
      <c r="AR40" s="102">
        <v>58</v>
      </c>
      <c r="AS40" s="95" t="s">
        <v>73</v>
      </c>
      <c r="AT40" s="95" t="s">
        <v>73</v>
      </c>
      <c r="AU40" s="95" t="s">
        <v>73</v>
      </c>
      <c r="AV40" s="95" t="s">
        <v>73</v>
      </c>
      <c r="AW40" s="95">
        <v>60</v>
      </c>
    </row>
    <row r="41" spans="1:49" ht="13.5" thickBo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row>
    <row r="42" spans="1:49" ht="13.5" thickTop="1">
      <c r="A42" s="93" t="s">
        <v>72</v>
      </c>
      <c r="B42" s="92"/>
      <c r="C42" s="91"/>
      <c r="D42" s="91"/>
      <c r="E42" s="91"/>
      <c r="F42" s="91"/>
      <c r="G42" s="91"/>
      <c r="H42" s="91"/>
      <c r="I42" s="91"/>
      <c r="J42" s="91"/>
      <c r="K42" s="91"/>
      <c r="L42" s="91"/>
      <c r="M42" s="91"/>
      <c r="N42" s="91"/>
      <c r="O42" s="91"/>
      <c r="P42" s="91"/>
    </row>
    <row r="43" spans="1:49">
      <c r="A43" s="92" t="s">
        <v>104</v>
      </c>
      <c r="B43" s="92"/>
      <c r="C43" s="91"/>
      <c r="D43" s="91"/>
      <c r="E43" s="91"/>
      <c r="F43" s="91"/>
      <c r="G43" s="91"/>
      <c r="H43" s="91"/>
      <c r="I43" s="91"/>
      <c r="J43" s="91"/>
      <c r="K43" s="91"/>
      <c r="L43" s="91"/>
      <c r="M43" s="91"/>
      <c r="N43" s="91"/>
      <c r="O43" s="91"/>
      <c r="P43" s="91"/>
    </row>
    <row r="44" spans="1:49">
      <c r="A44" s="90" t="s">
        <v>103</v>
      </c>
      <c r="B44" s="89"/>
      <c r="C44" s="89"/>
      <c r="D44" s="115"/>
      <c r="E44" s="115"/>
      <c r="F44" s="115"/>
      <c r="G44" s="115"/>
      <c r="H44" s="115"/>
      <c r="I44" s="115"/>
      <c r="J44" s="115"/>
      <c r="K44" s="115"/>
      <c r="L44" s="115"/>
      <c r="M44" s="115"/>
      <c r="N44" s="115"/>
      <c r="O44" s="115"/>
      <c r="P44" s="115"/>
      <c r="AP44" s="43" t="s">
        <v>105</v>
      </c>
    </row>
    <row r="45" spans="1:49">
      <c r="B45" s="88"/>
      <c r="C45" s="115"/>
      <c r="D45" s="115"/>
      <c r="E45" s="115"/>
      <c r="F45" s="115"/>
      <c r="G45" s="115"/>
      <c r="H45" s="115"/>
      <c r="I45" s="115"/>
      <c r="J45" s="89" t="s">
        <v>105</v>
      </c>
      <c r="K45" s="89" t="s">
        <v>105</v>
      </c>
      <c r="L45" s="89" t="s">
        <v>105</v>
      </c>
      <c r="M45" s="89" t="s">
        <v>105</v>
      </c>
      <c r="N45" s="89" t="s">
        <v>105</v>
      </c>
      <c r="O45" s="115"/>
      <c r="P45" s="115"/>
    </row>
    <row r="46" spans="1:49" ht="13.5" thickBot="1">
      <c r="A46" s="113" t="s">
        <v>22</v>
      </c>
      <c r="B46" s="140"/>
      <c r="C46" s="135"/>
      <c r="D46" s="135"/>
      <c r="E46" s="98" t="s">
        <v>101</v>
      </c>
      <c r="F46" s="98" t="s">
        <v>100</v>
      </c>
      <c r="G46" s="98" t="s">
        <v>99</v>
      </c>
      <c r="H46" s="98" t="s">
        <v>98</v>
      </c>
      <c r="I46" s="98" t="s">
        <v>97</v>
      </c>
      <c r="J46" s="98"/>
      <c r="K46" s="98" t="s">
        <v>96</v>
      </c>
      <c r="L46" s="98" t="s">
        <v>95</v>
      </c>
      <c r="M46" s="98" t="s">
        <v>94</v>
      </c>
      <c r="N46" s="98" t="s">
        <v>93</v>
      </c>
      <c r="O46" s="98" t="s">
        <v>92</v>
      </c>
      <c r="P46" s="98"/>
      <c r="Q46" s="98" t="s">
        <v>91</v>
      </c>
      <c r="R46" s="98" t="s">
        <v>90</v>
      </c>
      <c r="S46" s="98" t="s">
        <v>89</v>
      </c>
      <c r="T46" s="98" t="s">
        <v>88</v>
      </c>
      <c r="U46" s="98" t="s">
        <v>87</v>
      </c>
      <c r="V46" s="98"/>
      <c r="W46" s="98" t="s">
        <v>86</v>
      </c>
      <c r="X46" s="98" t="s">
        <v>85</v>
      </c>
      <c r="Y46" s="139" t="s">
        <v>84</v>
      </c>
      <c r="Z46" s="98" t="s">
        <v>83</v>
      </c>
      <c r="AA46" s="98" t="s">
        <v>82</v>
      </c>
      <c r="AB46" s="98"/>
      <c r="AC46" s="98" t="s">
        <v>81</v>
      </c>
      <c r="AD46" s="98" t="s">
        <v>80</v>
      </c>
      <c r="AE46" s="98" t="s">
        <v>79</v>
      </c>
      <c r="AF46" s="98" t="s">
        <v>78</v>
      </c>
      <c r="AG46" s="98" t="s">
        <v>77</v>
      </c>
      <c r="AH46" s="98"/>
      <c r="AI46" s="98" t="s">
        <v>76</v>
      </c>
      <c r="AJ46" s="98" t="s">
        <v>75</v>
      </c>
      <c r="AK46" s="135"/>
      <c r="AL46" s="98" t="s">
        <v>74</v>
      </c>
    </row>
    <row r="47" spans="1:49" ht="14.25" thickTop="1" thickBot="1">
      <c r="A47" s="112"/>
      <c r="B47" s="140"/>
      <c r="C47" s="134"/>
      <c r="D47" s="134"/>
      <c r="E47" s="134" t="s">
        <v>15</v>
      </c>
      <c r="F47" s="134" t="s">
        <v>15</v>
      </c>
      <c r="G47" s="134" t="s">
        <v>15</v>
      </c>
      <c r="H47" s="134" t="s">
        <v>15</v>
      </c>
      <c r="I47" s="134" t="s">
        <v>15</v>
      </c>
      <c r="J47" s="134"/>
      <c r="K47" s="134" t="s">
        <v>15</v>
      </c>
      <c r="L47" s="134" t="s">
        <v>15</v>
      </c>
      <c r="M47" s="134" t="s">
        <v>15</v>
      </c>
      <c r="N47" s="134" t="s">
        <v>15</v>
      </c>
      <c r="O47" s="134" t="s">
        <v>15</v>
      </c>
      <c r="P47" s="134"/>
      <c r="Q47" s="134" t="s">
        <v>15</v>
      </c>
      <c r="R47" s="134" t="s">
        <v>15</v>
      </c>
      <c r="S47" s="134" t="s">
        <v>15</v>
      </c>
      <c r="T47" s="134" t="s">
        <v>15</v>
      </c>
      <c r="U47" s="134" t="s">
        <v>15</v>
      </c>
      <c r="V47" s="134"/>
      <c r="W47" s="134" t="s">
        <v>15</v>
      </c>
      <c r="X47" s="134" t="s">
        <v>15</v>
      </c>
      <c r="Y47" s="102" t="s">
        <v>15</v>
      </c>
      <c r="Z47" s="134"/>
      <c r="AA47" s="134" t="s">
        <v>15</v>
      </c>
      <c r="AB47" s="134"/>
      <c r="AC47" s="134" t="s">
        <v>15</v>
      </c>
      <c r="AD47" s="134" t="s">
        <v>15</v>
      </c>
      <c r="AE47" s="134" t="s">
        <v>15</v>
      </c>
      <c r="AF47" s="134" t="s">
        <v>15</v>
      </c>
      <c r="AG47" s="134" t="s">
        <v>15</v>
      </c>
      <c r="AH47" s="134"/>
      <c r="AI47" s="134" t="s">
        <v>15</v>
      </c>
      <c r="AJ47" s="134" t="s">
        <v>15</v>
      </c>
      <c r="AK47" s="134" t="s">
        <v>15</v>
      </c>
      <c r="AL47" s="134" t="s">
        <v>15</v>
      </c>
    </row>
    <row r="48" spans="1:49" ht="14.25" thickTop="1" thickBot="1">
      <c r="A48" s="112">
        <v>1964</v>
      </c>
      <c r="B48" s="140"/>
      <c r="C48" s="108" t="s">
        <v>106</v>
      </c>
      <c r="D48" s="91"/>
      <c r="E48" s="102">
        <v>39</v>
      </c>
      <c r="F48" s="102" t="s">
        <v>73</v>
      </c>
      <c r="G48" s="102" t="s">
        <v>73</v>
      </c>
      <c r="H48" s="102" t="s">
        <v>73</v>
      </c>
      <c r="I48" s="102">
        <v>43</v>
      </c>
      <c r="J48" s="102"/>
      <c r="K48" s="102">
        <v>44</v>
      </c>
      <c r="L48" s="102">
        <v>50</v>
      </c>
      <c r="M48" s="102">
        <v>39</v>
      </c>
      <c r="N48" s="102">
        <v>28</v>
      </c>
      <c r="O48" s="102">
        <v>49</v>
      </c>
      <c r="P48" s="102"/>
      <c r="Q48" s="102" t="s">
        <v>73</v>
      </c>
      <c r="R48" s="102">
        <v>48</v>
      </c>
      <c r="S48" s="102">
        <v>36</v>
      </c>
      <c r="T48" s="102">
        <v>32</v>
      </c>
      <c r="U48" s="102">
        <v>34</v>
      </c>
      <c r="V48" s="102"/>
      <c r="W48" s="102">
        <v>31</v>
      </c>
      <c r="X48" s="102" t="s">
        <v>73</v>
      </c>
      <c r="Y48" s="102">
        <v>44</v>
      </c>
      <c r="Z48" s="102" t="s">
        <v>73</v>
      </c>
      <c r="AA48" s="102">
        <v>56</v>
      </c>
      <c r="AB48" s="102"/>
      <c r="AC48" s="102" t="s">
        <v>73</v>
      </c>
      <c r="AD48" s="102">
        <v>43</v>
      </c>
      <c r="AE48" s="102">
        <v>28</v>
      </c>
      <c r="AF48" s="102">
        <v>44</v>
      </c>
      <c r="AG48" s="102">
        <v>37</v>
      </c>
      <c r="AH48" s="102"/>
      <c r="AI48" s="102">
        <v>60</v>
      </c>
      <c r="AJ48" s="134">
        <v>46</v>
      </c>
      <c r="AK48" s="91"/>
      <c r="AL48" s="134">
        <v>41</v>
      </c>
    </row>
    <row r="49" spans="1:38" ht="14.25" thickTop="1" thickBot="1">
      <c r="A49" s="112">
        <v>1965</v>
      </c>
      <c r="B49" s="140"/>
      <c r="C49" s="107"/>
      <c r="D49" s="91"/>
      <c r="E49" s="102">
        <v>42</v>
      </c>
      <c r="F49" s="102" t="s">
        <v>73</v>
      </c>
      <c r="G49" s="102" t="s">
        <v>73</v>
      </c>
      <c r="H49" s="102" t="s">
        <v>73</v>
      </c>
      <c r="I49" s="102">
        <v>43</v>
      </c>
      <c r="J49" s="102"/>
      <c r="K49" s="102">
        <v>56</v>
      </c>
      <c r="L49" s="102">
        <v>68</v>
      </c>
      <c r="M49" s="102">
        <v>43</v>
      </c>
      <c r="N49" s="102">
        <v>34</v>
      </c>
      <c r="O49" s="102">
        <v>50</v>
      </c>
      <c r="P49" s="102"/>
      <c r="Q49" s="102" t="s">
        <v>73</v>
      </c>
      <c r="R49" s="102">
        <v>56</v>
      </c>
      <c r="S49" s="102">
        <v>45</v>
      </c>
      <c r="T49" s="102">
        <v>36</v>
      </c>
      <c r="U49" s="102">
        <v>39</v>
      </c>
      <c r="V49" s="102"/>
      <c r="W49" s="102">
        <v>33</v>
      </c>
      <c r="X49" s="102">
        <v>51</v>
      </c>
      <c r="Y49" s="102">
        <v>45</v>
      </c>
      <c r="Z49" s="102" t="s">
        <v>73</v>
      </c>
      <c r="AA49" s="102">
        <v>56</v>
      </c>
      <c r="AB49" s="102"/>
      <c r="AC49" s="102">
        <v>61</v>
      </c>
      <c r="AD49" s="102">
        <v>50</v>
      </c>
      <c r="AE49" s="102">
        <v>26</v>
      </c>
      <c r="AF49" s="102">
        <v>50</v>
      </c>
      <c r="AG49" s="102">
        <v>36</v>
      </c>
      <c r="AH49" s="102"/>
      <c r="AI49" s="102">
        <v>64</v>
      </c>
      <c r="AJ49" s="134">
        <v>48</v>
      </c>
      <c r="AK49" s="91"/>
      <c r="AL49" s="134">
        <v>50</v>
      </c>
    </row>
    <row r="50" spans="1:38" ht="14.25" thickTop="1" thickBot="1">
      <c r="A50" s="112">
        <v>1966</v>
      </c>
      <c r="B50" s="140"/>
      <c r="C50" s="107"/>
      <c r="D50" s="91"/>
      <c r="E50" s="102">
        <v>46</v>
      </c>
      <c r="F50" s="102" t="s">
        <v>73</v>
      </c>
      <c r="G50" s="102" t="s">
        <v>73</v>
      </c>
      <c r="H50" s="102">
        <v>42</v>
      </c>
      <c r="I50" s="102">
        <v>49</v>
      </c>
      <c r="J50" s="102"/>
      <c r="K50" s="102">
        <v>69</v>
      </c>
      <c r="L50" s="102">
        <v>74</v>
      </c>
      <c r="M50" s="102">
        <v>52</v>
      </c>
      <c r="N50" s="102">
        <v>39</v>
      </c>
      <c r="O50" s="102">
        <v>58</v>
      </c>
      <c r="P50" s="102"/>
      <c r="Q50" s="102">
        <v>80</v>
      </c>
      <c r="R50" s="102">
        <v>51</v>
      </c>
      <c r="S50" s="102">
        <v>45</v>
      </c>
      <c r="T50" s="102">
        <v>36</v>
      </c>
      <c r="U50" s="102">
        <v>52</v>
      </c>
      <c r="V50" s="102"/>
      <c r="W50" s="102">
        <v>36</v>
      </c>
      <c r="X50" s="102">
        <v>62</v>
      </c>
      <c r="Y50" s="102">
        <v>48</v>
      </c>
      <c r="Z50" s="102" t="s">
        <v>73</v>
      </c>
      <c r="AA50" s="102">
        <v>68</v>
      </c>
      <c r="AB50" s="102"/>
      <c r="AC50" s="102">
        <v>67</v>
      </c>
      <c r="AD50" s="102">
        <v>56</v>
      </c>
      <c r="AE50" s="102">
        <v>26</v>
      </c>
      <c r="AF50" s="102">
        <v>50</v>
      </c>
      <c r="AG50" s="102">
        <v>42</v>
      </c>
      <c r="AH50" s="102"/>
      <c r="AI50" s="102">
        <v>77</v>
      </c>
      <c r="AJ50" s="134">
        <v>56</v>
      </c>
      <c r="AK50" s="91"/>
      <c r="AL50" s="134">
        <v>57</v>
      </c>
    </row>
    <row r="51" spans="1:38" ht="14.25" thickTop="1" thickBot="1">
      <c r="A51" s="112">
        <v>1967</v>
      </c>
      <c r="B51" s="140"/>
      <c r="C51" s="107"/>
      <c r="D51" s="91"/>
      <c r="E51" s="102">
        <v>48</v>
      </c>
      <c r="F51" s="102" t="s">
        <v>73</v>
      </c>
      <c r="G51" s="102" t="s">
        <v>73</v>
      </c>
      <c r="H51" s="102">
        <v>44</v>
      </c>
      <c r="I51" s="102">
        <v>49</v>
      </c>
      <c r="J51" s="102"/>
      <c r="K51" s="102">
        <v>67</v>
      </c>
      <c r="L51" s="102">
        <v>78</v>
      </c>
      <c r="M51" s="102">
        <v>57</v>
      </c>
      <c r="N51" s="102">
        <v>36</v>
      </c>
      <c r="O51" s="102">
        <v>63</v>
      </c>
      <c r="P51" s="102"/>
      <c r="Q51" s="102">
        <v>71</v>
      </c>
      <c r="R51" s="102">
        <v>60</v>
      </c>
      <c r="S51" s="102">
        <v>55</v>
      </c>
      <c r="T51" s="102">
        <v>36</v>
      </c>
      <c r="U51" s="102">
        <v>48</v>
      </c>
      <c r="V51" s="102"/>
      <c r="W51" s="102">
        <v>36</v>
      </c>
      <c r="X51" s="102">
        <v>65</v>
      </c>
      <c r="Y51" s="102">
        <v>51</v>
      </c>
      <c r="Z51" s="102" t="s">
        <v>73</v>
      </c>
      <c r="AA51" s="102">
        <v>71</v>
      </c>
      <c r="AB51" s="102"/>
      <c r="AC51" s="102">
        <v>64</v>
      </c>
      <c r="AD51" s="102">
        <v>57</v>
      </c>
      <c r="AE51" s="102">
        <v>36</v>
      </c>
      <c r="AF51" s="102">
        <v>53</v>
      </c>
      <c r="AG51" s="102">
        <v>50</v>
      </c>
      <c r="AH51" s="102"/>
      <c r="AI51" s="102">
        <v>71</v>
      </c>
      <c r="AJ51" s="134">
        <v>51</v>
      </c>
      <c r="AK51" s="91"/>
      <c r="AL51" s="134">
        <v>60</v>
      </c>
    </row>
    <row r="52" spans="1:38" ht="14.25" thickTop="1" thickBot="1">
      <c r="A52" s="112">
        <v>1968</v>
      </c>
      <c r="B52" s="140"/>
      <c r="C52" s="107"/>
      <c r="D52" s="91"/>
      <c r="E52" s="102">
        <v>42</v>
      </c>
      <c r="F52" s="102" t="s">
        <v>73</v>
      </c>
      <c r="G52" s="102" t="s">
        <v>73</v>
      </c>
      <c r="H52" s="102">
        <v>52</v>
      </c>
      <c r="I52" s="102">
        <v>53</v>
      </c>
      <c r="J52" s="102"/>
      <c r="K52" s="102">
        <v>77</v>
      </c>
      <c r="L52" s="102">
        <v>80</v>
      </c>
      <c r="M52" s="102">
        <v>64</v>
      </c>
      <c r="N52" s="102">
        <v>41</v>
      </c>
      <c r="O52" s="102">
        <v>63</v>
      </c>
      <c r="P52" s="102"/>
      <c r="Q52" s="102">
        <v>71</v>
      </c>
      <c r="R52" s="102">
        <v>70</v>
      </c>
      <c r="S52" s="102">
        <v>63</v>
      </c>
      <c r="T52" s="102">
        <v>39</v>
      </c>
      <c r="U52" s="102">
        <v>49</v>
      </c>
      <c r="V52" s="102"/>
      <c r="W52" s="102">
        <v>37</v>
      </c>
      <c r="X52" s="102">
        <v>66</v>
      </c>
      <c r="Y52" s="102">
        <v>50</v>
      </c>
      <c r="Z52" s="102" t="s">
        <v>73</v>
      </c>
      <c r="AA52" s="102">
        <v>75</v>
      </c>
      <c r="AB52" s="102"/>
      <c r="AC52" s="102">
        <v>63</v>
      </c>
      <c r="AD52" s="102">
        <v>67</v>
      </c>
      <c r="AE52" s="102">
        <v>33</v>
      </c>
      <c r="AF52" s="102">
        <v>58</v>
      </c>
      <c r="AG52" s="102">
        <v>43</v>
      </c>
      <c r="AH52" s="102"/>
      <c r="AI52" s="102">
        <v>67</v>
      </c>
      <c r="AJ52" s="134">
        <v>75</v>
      </c>
      <c r="AK52" s="91"/>
      <c r="AL52" s="134">
        <v>64</v>
      </c>
    </row>
    <row r="53" spans="1:38" ht="14.25" thickTop="1" thickBot="1">
      <c r="A53" s="112">
        <v>1969</v>
      </c>
      <c r="B53" s="140"/>
      <c r="C53" s="107"/>
      <c r="D53" s="91"/>
      <c r="E53" s="102">
        <v>53</v>
      </c>
      <c r="F53" s="102" t="s">
        <v>73</v>
      </c>
      <c r="G53" s="102" t="s">
        <v>73</v>
      </c>
      <c r="H53" s="102">
        <v>48</v>
      </c>
      <c r="I53" s="102">
        <v>50</v>
      </c>
      <c r="J53" s="102"/>
      <c r="K53" s="102">
        <v>75</v>
      </c>
      <c r="L53" s="102">
        <v>77</v>
      </c>
      <c r="M53" s="102">
        <v>67</v>
      </c>
      <c r="N53" s="102">
        <v>46</v>
      </c>
      <c r="O53" s="102">
        <v>70</v>
      </c>
      <c r="P53" s="102"/>
      <c r="Q53" s="102">
        <v>68</v>
      </c>
      <c r="R53" s="102">
        <v>66</v>
      </c>
      <c r="S53" s="102">
        <v>60</v>
      </c>
      <c r="T53" s="102">
        <v>40</v>
      </c>
      <c r="U53" s="102">
        <v>56</v>
      </c>
      <c r="V53" s="102"/>
      <c r="W53" s="102">
        <v>37</v>
      </c>
      <c r="X53" s="102">
        <v>61</v>
      </c>
      <c r="Y53" s="102">
        <v>56</v>
      </c>
      <c r="Z53" s="102" t="s">
        <v>73</v>
      </c>
      <c r="AA53" s="102">
        <v>77</v>
      </c>
      <c r="AB53" s="102"/>
      <c r="AC53" s="102">
        <v>64</v>
      </c>
      <c r="AD53" s="102">
        <v>63</v>
      </c>
      <c r="AE53" s="102">
        <v>31</v>
      </c>
      <c r="AF53" s="102">
        <v>56</v>
      </c>
      <c r="AG53" s="102">
        <v>55</v>
      </c>
      <c r="AH53" s="102"/>
      <c r="AI53" s="102">
        <v>71</v>
      </c>
      <c r="AJ53" s="134">
        <v>64</v>
      </c>
      <c r="AK53" s="91"/>
      <c r="AL53" s="134">
        <v>64</v>
      </c>
    </row>
    <row r="54" spans="1:38" ht="14.25" thickTop="1" thickBot="1">
      <c r="A54" s="112">
        <v>1970</v>
      </c>
      <c r="B54" s="140"/>
      <c r="C54" s="107"/>
      <c r="D54" s="91"/>
      <c r="E54" s="102">
        <v>51</v>
      </c>
      <c r="F54" s="102" t="s">
        <v>73</v>
      </c>
      <c r="G54" s="102" t="s">
        <v>73</v>
      </c>
      <c r="H54" s="102">
        <v>49</v>
      </c>
      <c r="I54" s="102">
        <v>51</v>
      </c>
      <c r="J54" s="102"/>
      <c r="K54" s="102">
        <v>92</v>
      </c>
      <c r="L54" s="102">
        <v>92</v>
      </c>
      <c r="M54" s="102">
        <v>67</v>
      </c>
      <c r="N54" s="102">
        <v>47</v>
      </c>
      <c r="O54" s="102">
        <v>68</v>
      </c>
      <c r="P54" s="102"/>
      <c r="Q54" s="102">
        <v>67</v>
      </c>
      <c r="R54" s="102">
        <v>77</v>
      </c>
      <c r="S54" s="102">
        <v>61</v>
      </c>
      <c r="T54" s="102">
        <v>49</v>
      </c>
      <c r="U54" s="102">
        <v>57</v>
      </c>
      <c r="V54" s="102"/>
      <c r="W54" s="102">
        <v>42</v>
      </c>
      <c r="X54" s="102">
        <v>67</v>
      </c>
      <c r="Y54" s="102">
        <v>55</v>
      </c>
      <c r="Z54" s="102" t="s">
        <v>73</v>
      </c>
      <c r="AA54" s="102">
        <v>83</v>
      </c>
      <c r="AB54" s="102"/>
      <c r="AC54" s="102">
        <v>66</v>
      </c>
      <c r="AD54" s="102">
        <v>64</v>
      </c>
      <c r="AE54" s="102">
        <v>36</v>
      </c>
      <c r="AF54" s="102">
        <v>59</v>
      </c>
      <c r="AG54" s="102">
        <v>40</v>
      </c>
      <c r="AH54" s="102"/>
      <c r="AI54" s="102">
        <v>70</v>
      </c>
      <c r="AJ54" s="134">
        <v>69</v>
      </c>
      <c r="AK54" s="91"/>
      <c r="AL54" s="134">
        <v>71</v>
      </c>
    </row>
    <row r="55" spans="1:38" ht="14.25" thickTop="1" thickBot="1">
      <c r="A55" s="112">
        <v>1971</v>
      </c>
      <c r="B55" s="140"/>
      <c r="C55" s="107"/>
      <c r="D55" s="91"/>
      <c r="E55" s="102" t="s">
        <v>73</v>
      </c>
      <c r="F55" s="102">
        <v>64</v>
      </c>
      <c r="G55" s="102">
        <v>77</v>
      </c>
      <c r="H55" s="102" t="s">
        <v>73</v>
      </c>
      <c r="I55" s="102">
        <v>50</v>
      </c>
      <c r="J55" s="102"/>
      <c r="K55" s="102">
        <v>67</v>
      </c>
      <c r="L55" s="102">
        <v>76</v>
      </c>
      <c r="M55" s="102">
        <v>58</v>
      </c>
      <c r="N55" s="102">
        <v>43</v>
      </c>
      <c r="O55" s="102">
        <v>71</v>
      </c>
      <c r="P55" s="102"/>
      <c r="Q55" s="102">
        <v>74</v>
      </c>
      <c r="R55" s="102">
        <v>66</v>
      </c>
      <c r="S55" s="102">
        <v>60</v>
      </c>
      <c r="T55" s="102" t="s">
        <v>73</v>
      </c>
      <c r="U55" s="102">
        <v>53</v>
      </c>
      <c r="V55" s="102"/>
      <c r="W55" s="102">
        <v>43</v>
      </c>
      <c r="X55" s="102" t="s">
        <v>73</v>
      </c>
      <c r="Y55" s="102">
        <v>58</v>
      </c>
      <c r="Z55" s="102" t="s">
        <v>73</v>
      </c>
      <c r="AA55" s="102">
        <v>70</v>
      </c>
      <c r="AB55" s="102"/>
      <c r="AC55" s="102">
        <v>65</v>
      </c>
      <c r="AD55" s="102" t="s">
        <v>73</v>
      </c>
      <c r="AE55" s="102">
        <v>27</v>
      </c>
      <c r="AF55" s="102" t="s">
        <v>73</v>
      </c>
      <c r="AG55" s="102" t="s">
        <v>73</v>
      </c>
      <c r="AH55" s="102"/>
      <c r="AI55" s="102">
        <v>77</v>
      </c>
      <c r="AJ55" s="134">
        <v>65</v>
      </c>
      <c r="AK55" s="91"/>
      <c r="AL55" s="134">
        <v>62</v>
      </c>
    </row>
    <row r="56" spans="1:38" ht="14.25" thickTop="1" thickBot="1">
      <c r="A56" s="112">
        <v>1972</v>
      </c>
      <c r="B56" s="140"/>
      <c r="C56" s="107"/>
      <c r="D56" s="91"/>
      <c r="E56" s="102" t="s">
        <v>73</v>
      </c>
      <c r="F56" s="102">
        <v>80</v>
      </c>
      <c r="G56" s="102">
        <v>66</v>
      </c>
      <c r="H56" s="102" t="s">
        <v>73</v>
      </c>
      <c r="I56" s="102">
        <v>52</v>
      </c>
      <c r="J56" s="102"/>
      <c r="K56" s="102">
        <v>74</v>
      </c>
      <c r="L56" s="102">
        <v>75</v>
      </c>
      <c r="M56" s="102">
        <v>60</v>
      </c>
      <c r="N56" s="102">
        <v>45</v>
      </c>
      <c r="O56" s="102">
        <v>86</v>
      </c>
      <c r="P56" s="102"/>
      <c r="Q56" s="102">
        <v>83</v>
      </c>
      <c r="R56" s="102">
        <v>72</v>
      </c>
      <c r="S56" s="102">
        <v>66</v>
      </c>
      <c r="T56" s="102" t="s">
        <v>73</v>
      </c>
      <c r="U56" s="102">
        <v>60</v>
      </c>
      <c r="V56" s="102"/>
      <c r="W56" s="102">
        <v>40</v>
      </c>
      <c r="X56" s="102" t="s">
        <v>73</v>
      </c>
      <c r="Y56" s="102">
        <v>60</v>
      </c>
      <c r="Z56" s="102" t="s">
        <v>73</v>
      </c>
      <c r="AA56" s="102">
        <v>81</v>
      </c>
      <c r="AB56" s="102"/>
      <c r="AC56" s="102">
        <v>66</v>
      </c>
      <c r="AD56" s="102" t="s">
        <v>73</v>
      </c>
      <c r="AE56" s="102">
        <v>29</v>
      </c>
      <c r="AF56" s="102" t="s">
        <v>73</v>
      </c>
      <c r="AG56" s="102" t="s">
        <v>73</v>
      </c>
      <c r="AH56" s="102"/>
      <c r="AI56" s="102">
        <v>73</v>
      </c>
      <c r="AJ56" s="134">
        <v>61</v>
      </c>
      <c r="AK56" s="91"/>
      <c r="AL56" s="134">
        <v>66</v>
      </c>
    </row>
    <row r="57" spans="1:38" ht="14.25" thickTop="1" thickBot="1">
      <c r="A57" s="112">
        <v>1973</v>
      </c>
      <c r="B57" s="140"/>
      <c r="C57" s="107"/>
      <c r="D57" s="91"/>
      <c r="E57" s="102" t="s">
        <v>73</v>
      </c>
      <c r="F57" s="102">
        <v>81</v>
      </c>
      <c r="G57" s="102">
        <v>74</v>
      </c>
      <c r="H57" s="102" t="s">
        <v>73</v>
      </c>
      <c r="I57" s="102">
        <v>52</v>
      </c>
      <c r="J57" s="102"/>
      <c r="K57" s="102">
        <v>70</v>
      </c>
      <c r="L57" s="102">
        <v>77</v>
      </c>
      <c r="M57" s="102">
        <v>59</v>
      </c>
      <c r="N57" s="102">
        <v>55</v>
      </c>
      <c r="O57" s="102">
        <v>78</v>
      </c>
      <c r="P57" s="102"/>
      <c r="Q57" s="102">
        <v>85</v>
      </c>
      <c r="R57" s="102">
        <v>76</v>
      </c>
      <c r="S57" s="102">
        <v>64</v>
      </c>
      <c r="T57" s="102" t="s">
        <v>73</v>
      </c>
      <c r="U57" s="102">
        <v>56</v>
      </c>
      <c r="V57" s="102"/>
      <c r="W57" s="102">
        <v>42</v>
      </c>
      <c r="X57" s="102" t="s">
        <v>73</v>
      </c>
      <c r="Y57" s="102">
        <v>56</v>
      </c>
      <c r="Z57" s="102" t="s">
        <v>73</v>
      </c>
      <c r="AA57" s="102">
        <v>79</v>
      </c>
      <c r="AB57" s="102"/>
      <c r="AC57" s="102">
        <v>69</v>
      </c>
      <c r="AD57" s="102" t="s">
        <v>73</v>
      </c>
      <c r="AE57" s="102">
        <v>31</v>
      </c>
      <c r="AF57" s="102" t="s">
        <v>73</v>
      </c>
      <c r="AG57" s="102" t="s">
        <v>73</v>
      </c>
      <c r="AH57" s="102"/>
      <c r="AI57" s="102">
        <v>80</v>
      </c>
      <c r="AJ57" s="134">
        <v>61</v>
      </c>
      <c r="AK57" s="91"/>
      <c r="AL57" s="134">
        <v>64</v>
      </c>
    </row>
    <row r="58" spans="1:38" ht="14.25" thickTop="1" thickBot="1">
      <c r="A58" s="112">
        <v>1974</v>
      </c>
      <c r="B58" s="140"/>
      <c r="C58" s="122"/>
      <c r="D58" s="91"/>
      <c r="E58" s="102" t="s">
        <v>73</v>
      </c>
      <c r="F58" s="102">
        <v>56</v>
      </c>
      <c r="G58" s="102">
        <v>71</v>
      </c>
      <c r="H58" s="102" t="s">
        <v>73</v>
      </c>
      <c r="I58" s="102">
        <v>49</v>
      </c>
      <c r="J58" s="102"/>
      <c r="K58" s="102">
        <v>75</v>
      </c>
      <c r="L58" s="102">
        <v>74</v>
      </c>
      <c r="M58" s="102">
        <v>62</v>
      </c>
      <c r="N58" s="102">
        <v>52</v>
      </c>
      <c r="O58" s="102">
        <v>58</v>
      </c>
      <c r="P58" s="102"/>
      <c r="Q58" s="102">
        <v>75</v>
      </c>
      <c r="R58" s="102">
        <v>57</v>
      </c>
      <c r="S58" s="102">
        <v>61</v>
      </c>
      <c r="T58" s="102" t="s">
        <v>73</v>
      </c>
      <c r="U58" s="102">
        <v>59</v>
      </c>
      <c r="V58" s="102"/>
      <c r="W58" s="102">
        <v>38</v>
      </c>
      <c r="X58" s="102" t="s">
        <v>73</v>
      </c>
      <c r="Y58" s="102">
        <v>58</v>
      </c>
      <c r="Z58" s="102" t="s">
        <v>73</v>
      </c>
      <c r="AA58" s="102">
        <v>68</v>
      </c>
      <c r="AB58" s="102"/>
      <c r="AC58" s="102">
        <v>61</v>
      </c>
      <c r="AD58" s="102" t="s">
        <v>73</v>
      </c>
      <c r="AE58" s="102">
        <v>23</v>
      </c>
      <c r="AF58" s="102" t="s">
        <v>73</v>
      </c>
      <c r="AG58" s="102" t="s">
        <v>73</v>
      </c>
      <c r="AH58" s="102"/>
      <c r="AI58" s="102">
        <v>79</v>
      </c>
      <c r="AJ58" s="134">
        <v>55</v>
      </c>
      <c r="AK58" s="91"/>
      <c r="AL58" s="134">
        <v>62</v>
      </c>
    </row>
    <row r="59" spans="1:38" ht="14.25" thickTop="1" thickBot="1">
      <c r="A59" s="112">
        <v>1975</v>
      </c>
      <c r="B59" s="140"/>
      <c r="C59" s="122"/>
      <c r="D59" s="91"/>
      <c r="E59" s="102" t="s">
        <v>73</v>
      </c>
      <c r="F59" s="102">
        <v>47</v>
      </c>
      <c r="G59" s="102">
        <v>66</v>
      </c>
      <c r="H59" s="102" t="s">
        <v>73</v>
      </c>
      <c r="I59" s="102">
        <v>47</v>
      </c>
      <c r="J59" s="102"/>
      <c r="K59" s="102">
        <v>67</v>
      </c>
      <c r="L59" s="102">
        <v>63</v>
      </c>
      <c r="M59" s="102">
        <v>59</v>
      </c>
      <c r="N59" s="102">
        <v>41</v>
      </c>
      <c r="O59" s="102">
        <v>68</v>
      </c>
      <c r="P59" s="102"/>
      <c r="Q59" s="102">
        <v>78</v>
      </c>
      <c r="R59" s="102">
        <v>57</v>
      </c>
      <c r="S59" s="102">
        <v>58</v>
      </c>
      <c r="T59" s="102" t="s">
        <v>73</v>
      </c>
      <c r="U59" s="102">
        <v>51</v>
      </c>
      <c r="V59" s="102"/>
      <c r="W59" s="102">
        <v>36</v>
      </c>
      <c r="X59" s="102" t="s">
        <v>73</v>
      </c>
      <c r="Y59" s="102">
        <v>56</v>
      </c>
      <c r="Z59" s="102" t="s">
        <v>73</v>
      </c>
      <c r="AA59" s="102">
        <v>64</v>
      </c>
      <c r="AB59" s="102"/>
      <c r="AC59" s="102">
        <v>59</v>
      </c>
      <c r="AD59" s="102" t="s">
        <v>73</v>
      </c>
      <c r="AE59" s="102">
        <v>30</v>
      </c>
      <c r="AF59" s="102" t="s">
        <v>73</v>
      </c>
      <c r="AG59" s="102" t="s">
        <v>73</v>
      </c>
      <c r="AH59" s="102"/>
      <c r="AI59" s="102">
        <v>72</v>
      </c>
      <c r="AJ59" s="134">
        <v>55</v>
      </c>
      <c r="AK59" s="91"/>
      <c r="AL59" s="134">
        <v>58</v>
      </c>
    </row>
    <row r="60" spans="1:38" ht="14.25" thickTop="1" thickBot="1">
      <c r="A60" s="112">
        <v>1976</v>
      </c>
      <c r="B60" s="140"/>
      <c r="C60" s="107"/>
      <c r="D60" s="91"/>
      <c r="E60" s="102" t="s">
        <v>73</v>
      </c>
      <c r="F60" s="102">
        <v>50</v>
      </c>
      <c r="G60" s="102">
        <v>64</v>
      </c>
      <c r="H60" s="102" t="s">
        <v>73</v>
      </c>
      <c r="I60" s="102">
        <v>51</v>
      </c>
      <c r="J60" s="102"/>
      <c r="K60" s="102">
        <v>78</v>
      </c>
      <c r="L60" s="102">
        <v>84</v>
      </c>
      <c r="M60" s="102">
        <v>62</v>
      </c>
      <c r="N60" s="102">
        <v>59</v>
      </c>
      <c r="O60" s="102">
        <v>90</v>
      </c>
      <c r="P60" s="102"/>
      <c r="Q60" s="102">
        <v>81</v>
      </c>
      <c r="R60" s="102">
        <v>63</v>
      </c>
      <c r="S60" s="102">
        <v>61</v>
      </c>
      <c r="T60" s="102" t="s">
        <v>73</v>
      </c>
      <c r="U60" s="102">
        <v>52</v>
      </c>
      <c r="V60" s="102"/>
      <c r="W60" s="102">
        <v>42</v>
      </c>
      <c r="X60" s="102" t="s">
        <v>73</v>
      </c>
      <c r="Y60" s="102">
        <v>67</v>
      </c>
      <c r="Z60" s="102" t="s">
        <v>73</v>
      </c>
      <c r="AA60" s="102">
        <v>80</v>
      </c>
      <c r="AB60" s="102"/>
      <c r="AC60" s="102">
        <v>66</v>
      </c>
      <c r="AD60" s="102" t="s">
        <v>73</v>
      </c>
      <c r="AE60" s="102">
        <v>34</v>
      </c>
      <c r="AF60" s="102" t="s">
        <v>73</v>
      </c>
      <c r="AG60" s="102">
        <v>53</v>
      </c>
      <c r="AH60" s="102"/>
      <c r="AI60" s="102">
        <v>84</v>
      </c>
      <c r="AJ60" s="134">
        <v>60</v>
      </c>
      <c r="AK60" s="91"/>
      <c r="AL60" s="134">
        <v>67</v>
      </c>
    </row>
    <row r="61" spans="1:38" ht="14.25" thickTop="1" thickBot="1">
      <c r="A61" s="112">
        <v>1977</v>
      </c>
      <c r="B61" s="140"/>
      <c r="C61" s="107"/>
      <c r="D61" s="91"/>
      <c r="E61" s="102" t="s">
        <v>73</v>
      </c>
      <c r="F61" s="102">
        <v>42</v>
      </c>
      <c r="G61" s="102" t="s">
        <v>73</v>
      </c>
      <c r="H61" s="102" t="s">
        <v>73</v>
      </c>
      <c r="I61" s="102">
        <v>61</v>
      </c>
      <c r="J61" s="102"/>
      <c r="K61" s="102">
        <v>83</v>
      </c>
      <c r="L61" s="102">
        <v>84</v>
      </c>
      <c r="M61" s="102">
        <v>64</v>
      </c>
      <c r="N61" s="102">
        <v>40</v>
      </c>
      <c r="O61" s="102">
        <v>81</v>
      </c>
      <c r="P61" s="102"/>
      <c r="Q61" s="102" t="s">
        <v>73</v>
      </c>
      <c r="R61" s="102">
        <v>64</v>
      </c>
      <c r="S61" s="102">
        <v>56</v>
      </c>
      <c r="T61" s="102" t="s">
        <v>73</v>
      </c>
      <c r="U61" s="102">
        <v>61</v>
      </c>
      <c r="V61" s="102"/>
      <c r="W61" s="102">
        <v>40</v>
      </c>
      <c r="X61" s="102" t="s">
        <v>73</v>
      </c>
      <c r="Y61" s="102">
        <v>61</v>
      </c>
      <c r="Z61" s="102" t="s">
        <v>73</v>
      </c>
      <c r="AA61" s="102">
        <v>90</v>
      </c>
      <c r="AB61" s="102"/>
      <c r="AC61" s="102">
        <v>72</v>
      </c>
      <c r="AD61" s="102" t="s">
        <v>73</v>
      </c>
      <c r="AE61" s="102">
        <v>24</v>
      </c>
      <c r="AF61" s="102" t="s">
        <v>73</v>
      </c>
      <c r="AG61" s="102">
        <v>49</v>
      </c>
      <c r="AH61" s="102"/>
      <c r="AI61" s="102">
        <v>81</v>
      </c>
      <c r="AJ61" s="134">
        <v>60</v>
      </c>
      <c r="AK61" s="91"/>
      <c r="AL61" s="134">
        <v>68</v>
      </c>
    </row>
    <row r="62" spans="1:38" ht="14.25" thickTop="1" thickBot="1">
      <c r="A62" s="112">
        <v>1978</v>
      </c>
      <c r="B62" s="140"/>
      <c r="C62" s="107"/>
      <c r="D62" s="91"/>
      <c r="E62" s="102" t="s">
        <v>73</v>
      </c>
      <c r="F62" s="102">
        <v>64</v>
      </c>
      <c r="G62" s="102" t="s">
        <v>73</v>
      </c>
      <c r="H62" s="102" t="s">
        <v>73</v>
      </c>
      <c r="I62" s="102">
        <v>56</v>
      </c>
      <c r="J62" s="102"/>
      <c r="K62" s="102">
        <v>85</v>
      </c>
      <c r="L62" s="102">
        <v>75</v>
      </c>
      <c r="M62" s="102">
        <v>66</v>
      </c>
      <c r="N62" s="102">
        <v>38</v>
      </c>
      <c r="O62" s="102">
        <v>91</v>
      </c>
      <c r="P62" s="102"/>
      <c r="Q62" s="102" t="s">
        <v>73</v>
      </c>
      <c r="R62" s="102">
        <v>71</v>
      </c>
      <c r="S62" s="102">
        <v>51</v>
      </c>
      <c r="T62" s="102" t="s">
        <v>73</v>
      </c>
      <c r="U62" s="102">
        <v>59</v>
      </c>
      <c r="V62" s="102"/>
      <c r="W62" s="102">
        <v>42</v>
      </c>
      <c r="X62" s="102" t="s">
        <v>73</v>
      </c>
      <c r="Y62" s="102">
        <v>65</v>
      </c>
      <c r="Z62" s="102" t="s">
        <v>73</v>
      </c>
      <c r="AA62" s="102">
        <v>86</v>
      </c>
      <c r="AB62" s="102"/>
      <c r="AC62" s="102">
        <v>77</v>
      </c>
      <c r="AD62" s="102" t="s">
        <v>73</v>
      </c>
      <c r="AE62" s="102">
        <v>38</v>
      </c>
      <c r="AF62" s="102" t="s">
        <v>73</v>
      </c>
      <c r="AG62" s="102" t="s">
        <v>73</v>
      </c>
      <c r="AH62" s="102"/>
      <c r="AI62" s="102">
        <v>80</v>
      </c>
      <c r="AJ62" s="134">
        <v>71</v>
      </c>
      <c r="AK62" s="91"/>
      <c r="AL62" s="134">
        <v>68</v>
      </c>
    </row>
    <row r="63" spans="1:38" ht="14.25" thickTop="1" thickBot="1">
      <c r="A63" s="112">
        <v>1979</v>
      </c>
      <c r="B63" s="140"/>
      <c r="C63" s="107"/>
      <c r="D63" s="91"/>
      <c r="E63" s="102" t="s">
        <v>73</v>
      </c>
      <c r="F63" s="102">
        <v>71</v>
      </c>
      <c r="G63" s="102" t="s">
        <v>73</v>
      </c>
      <c r="H63" s="102" t="s">
        <v>73</v>
      </c>
      <c r="I63" s="102">
        <v>54</v>
      </c>
      <c r="J63" s="102"/>
      <c r="K63" s="102">
        <v>88</v>
      </c>
      <c r="L63" s="102">
        <v>85</v>
      </c>
      <c r="M63" s="102">
        <v>70</v>
      </c>
      <c r="N63" s="102">
        <v>46</v>
      </c>
      <c r="O63" s="102">
        <v>75</v>
      </c>
      <c r="P63" s="102"/>
      <c r="Q63" s="102" t="s">
        <v>73</v>
      </c>
      <c r="R63" s="102">
        <v>69</v>
      </c>
      <c r="S63" s="102">
        <v>60</v>
      </c>
      <c r="T63" s="102" t="s">
        <v>73</v>
      </c>
      <c r="U63" s="102">
        <v>59</v>
      </c>
      <c r="V63" s="102"/>
      <c r="W63" s="102">
        <v>41</v>
      </c>
      <c r="X63" s="102" t="s">
        <v>73</v>
      </c>
      <c r="Y63" s="102">
        <v>64</v>
      </c>
      <c r="Z63" s="102" t="s">
        <v>73</v>
      </c>
      <c r="AA63" s="102">
        <v>82</v>
      </c>
      <c r="AB63" s="102"/>
      <c r="AC63" s="102">
        <v>69</v>
      </c>
      <c r="AD63" s="102" t="s">
        <v>73</v>
      </c>
      <c r="AE63" s="102">
        <v>33</v>
      </c>
      <c r="AF63" s="102" t="s">
        <v>73</v>
      </c>
      <c r="AG63" s="102">
        <v>47</v>
      </c>
      <c r="AH63" s="102"/>
      <c r="AI63" s="102">
        <v>66</v>
      </c>
      <c r="AJ63" s="134">
        <v>57</v>
      </c>
      <c r="AK63" s="91"/>
      <c r="AL63" s="134">
        <v>69</v>
      </c>
    </row>
    <row r="64" spans="1:38" ht="14.25" thickTop="1" thickBot="1">
      <c r="A64" s="112">
        <v>1980</v>
      </c>
      <c r="B64" s="140"/>
      <c r="C64" s="107"/>
      <c r="D64" s="91"/>
      <c r="E64" s="102" t="s">
        <v>73</v>
      </c>
      <c r="F64" s="102" t="s">
        <v>73</v>
      </c>
      <c r="G64" s="102" t="s">
        <v>73</v>
      </c>
      <c r="H64" s="102" t="s">
        <v>73</v>
      </c>
      <c r="I64" s="102">
        <v>60</v>
      </c>
      <c r="J64" s="102"/>
      <c r="K64" s="102">
        <v>83</v>
      </c>
      <c r="L64" s="102">
        <v>77</v>
      </c>
      <c r="M64" s="102">
        <v>68</v>
      </c>
      <c r="N64" s="102">
        <v>40</v>
      </c>
      <c r="O64" s="102">
        <v>79</v>
      </c>
      <c r="P64" s="102"/>
      <c r="Q64" s="102" t="s">
        <v>73</v>
      </c>
      <c r="R64" s="102">
        <v>67</v>
      </c>
      <c r="S64" s="102">
        <v>50</v>
      </c>
      <c r="T64" s="102" t="s">
        <v>73</v>
      </c>
      <c r="U64" s="102">
        <v>58</v>
      </c>
      <c r="V64" s="102"/>
      <c r="W64" s="102">
        <v>33</v>
      </c>
      <c r="X64" s="102" t="s">
        <v>73</v>
      </c>
      <c r="Y64" s="102">
        <v>60</v>
      </c>
      <c r="Z64" s="102" t="s">
        <v>73</v>
      </c>
      <c r="AA64" s="102">
        <v>79</v>
      </c>
      <c r="AB64" s="102"/>
      <c r="AC64" s="102">
        <v>64</v>
      </c>
      <c r="AD64" s="102" t="s">
        <v>73</v>
      </c>
      <c r="AE64" s="102">
        <v>29</v>
      </c>
      <c r="AF64" s="102" t="s">
        <v>73</v>
      </c>
      <c r="AG64" s="102">
        <v>45</v>
      </c>
      <c r="AH64" s="102"/>
      <c r="AI64" s="102" t="s">
        <v>73</v>
      </c>
      <c r="AJ64" s="134">
        <v>58</v>
      </c>
      <c r="AK64" s="91"/>
      <c r="AL64" s="134">
        <v>66</v>
      </c>
    </row>
    <row r="65" spans="1:38" ht="14.25" thickTop="1" thickBot="1">
      <c r="A65" s="112">
        <v>1981</v>
      </c>
      <c r="B65" s="140"/>
      <c r="C65" s="107"/>
      <c r="D65" s="91"/>
      <c r="E65" s="102" t="s">
        <v>73</v>
      </c>
      <c r="F65" s="102" t="s">
        <v>73</v>
      </c>
      <c r="G65" s="102" t="s">
        <v>73</v>
      </c>
      <c r="H65" s="102" t="s">
        <v>73</v>
      </c>
      <c r="I65" s="102" t="s">
        <v>73</v>
      </c>
      <c r="J65" s="102"/>
      <c r="K65" s="102">
        <v>90</v>
      </c>
      <c r="L65" s="102">
        <v>78</v>
      </c>
      <c r="M65" s="102">
        <v>63</v>
      </c>
      <c r="N65" s="102" t="s">
        <v>73</v>
      </c>
      <c r="O65" s="102" t="s">
        <v>73</v>
      </c>
      <c r="P65" s="102"/>
      <c r="Q65" s="102" t="s">
        <v>73</v>
      </c>
      <c r="R65" s="102">
        <v>63</v>
      </c>
      <c r="S65" s="102">
        <v>53</v>
      </c>
      <c r="T65" s="102" t="s">
        <v>73</v>
      </c>
      <c r="U65" s="102">
        <v>63</v>
      </c>
      <c r="V65" s="102"/>
      <c r="W65" s="102">
        <v>42</v>
      </c>
      <c r="X65" s="102" t="s">
        <v>73</v>
      </c>
      <c r="Y65" s="102" t="s">
        <v>73</v>
      </c>
      <c r="Z65" s="102" t="s">
        <v>73</v>
      </c>
      <c r="AA65" s="102">
        <v>80</v>
      </c>
      <c r="AB65" s="102"/>
      <c r="AC65" s="102" t="s">
        <v>73</v>
      </c>
      <c r="AD65" s="102" t="s">
        <v>73</v>
      </c>
      <c r="AE65" s="102">
        <v>30</v>
      </c>
      <c r="AF65" s="102" t="s">
        <v>73</v>
      </c>
      <c r="AG65" s="102" t="s">
        <v>73</v>
      </c>
      <c r="AH65" s="102"/>
      <c r="AI65" s="102" t="s">
        <v>73</v>
      </c>
      <c r="AJ65" s="134">
        <v>60</v>
      </c>
      <c r="AK65" s="91"/>
      <c r="AL65" s="134">
        <v>67</v>
      </c>
    </row>
    <row r="66" spans="1:38" ht="14.25" thickTop="1" thickBot="1">
      <c r="A66" s="112">
        <v>1982</v>
      </c>
      <c r="B66" s="140"/>
      <c r="C66" s="107"/>
      <c r="D66" s="91"/>
      <c r="E66" s="102" t="s">
        <v>73</v>
      </c>
      <c r="F66" s="102" t="s">
        <v>73</v>
      </c>
      <c r="G66" s="102" t="s">
        <v>73</v>
      </c>
      <c r="H66" s="102" t="s">
        <v>73</v>
      </c>
      <c r="I66" s="102" t="s">
        <v>73</v>
      </c>
      <c r="J66" s="102"/>
      <c r="K66" s="102">
        <v>85</v>
      </c>
      <c r="L66" s="102">
        <v>69</v>
      </c>
      <c r="M66" s="102">
        <v>66</v>
      </c>
      <c r="N66" s="102" t="s">
        <v>73</v>
      </c>
      <c r="O66" s="102" t="s">
        <v>73</v>
      </c>
      <c r="P66" s="102"/>
      <c r="Q66" s="102" t="s">
        <v>73</v>
      </c>
      <c r="R66" s="102">
        <v>65</v>
      </c>
      <c r="S66" s="102">
        <v>51</v>
      </c>
      <c r="T66" s="102" t="s">
        <v>73</v>
      </c>
      <c r="U66" s="102">
        <v>57</v>
      </c>
      <c r="V66" s="102"/>
      <c r="W66" s="102">
        <v>37</v>
      </c>
      <c r="X66" s="102" t="s">
        <v>73</v>
      </c>
      <c r="Y66" s="102" t="s">
        <v>73</v>
      </c>
      <c r="Z66" s="102" t="s">
        <v>73</v>
      </c>
      <c r="AA66" s="102">
        <v>71</v>
      </c>
      <c r="AB66" s="102"/>
      <c r="AC66" s="102" t="s">
        <v>73</v>
      </c>
      <c r="AD66" s="102" t="s">
        <v>73</v>
      </c>
      <c r="AE66" s="102">
        <v>36</v>
      </c>
      <c r="AF66" s="102" t="s">
        <v>73</v>
      </c>
      <c r="AG66" s="102" t="s">
        <v>73</v>
      </c>
      <c r="AH66" s="102"/>
      <c r="AI66" s="102" t="s">
        <v>73</v>
      </c>
      <c r="AJ66" s="134">
        <v>57</v>
      </c>
      <c r="AK66" s="91"/>
      <c r="AL66" s="134">
        <v>65</v>
      </c>
    </row>
    <row r="67" spans="1:38" ht="14.25" thickTop="1" thickBot="1">
      <c r="A67" s="112">
        <v>1983</v>
      </c>
      <c r="B67" s="140"/>
      <c r="C67" s="105"/>
      <c r="D67" s="91"/>
      <c r="E67" s="102" t="s">
        <v>73</v>
      </c>
      <c r="F67" s="102" t="s">
        <v>73</v>
      </c>
      <c r="G67" s="102" t="s">
        <v>73</v>
      </c>
      <c r="H67" s="102" t="s">
        <v>73</v>
      </c>
      <c r="I67" s="102" t="s">
        <v>73</v>
      </c>
      <c r="J67" s="102"/>
      <c r="K67" s="102">
        <v>81</v>
      </c>
      <c r="L67" s="102">
        <v>75</v>
      </c>
      <c r="M67" s="102">
        <v>62</v>
      </c>
      <c r="N67" s="102" t="s">
        <v>73</v>
      </c>
      <c r="O67" s="102" t="s">
        <v>73</v>
      </c>
      <c r="P67" s="102"/>
      <c r="Q67" s="102" t="s">
        <v>73</v>
      </c>
      <c r="R67" s="102">
        <v>64</v>
      </c>
      <c r="S67" s="102">
        <v>48</v>
      </c>
      <c r="T67" s="102" t="s">
        <v>73</v>
      </c>
      <c r="U67" s="102">
        <v>61</v>
      </c>
      <c r="V67" s="102"/>
      <c r="W67" s="102">
        <v>42</v>
      </c>
      <c r="X67" s="102" t="s">
        <v>73</v>
      </c>
      <c r="Y67" s="102" t="s">
        <v>73</v>
      </c>
      <c r="Z67" s="102" t="s">
        <v>73</v>
      </c>
      <c r="AA67" s="102">
        <v>78</v>
      </c>
      <c r="AB67" s="102"/>
      <c r="AC67" s="102" t="s">
        <v>73</v>
      </c>
      <c r="AD67" s="102" t="s">
        <v>73</v>
      </c>
      <c r="AE67" s="102">
        <v>38</v>
      </c>
      <c r="AF67" s="102" t="s">
        <v>73</v>
      </c>
      <c r="AG67" s="102" t="s">
        <v>73</v>
      </c>
      <c r="AH67" s="102"/>
      <c r="AI67" s="102" t="s">
        <v>73</v>
      </c>
      <c r="AJ67" s="134">
        <v>56</v>
      </c>
      <c r="AK67" s="91"/>
      <c r="AL67" s="134">
        <v>64</v>
      </c>
    </row>
    <row r="68" spans="1:38" ht="14.25" thickTop="1" thickBot="1">
      <c r="A68" s="112">
        <v>1984</v>
      </c>
      <c r="B68" s="140"/>
      <c r="C68" s="107"/>
      <c r="D68" s="91"/>
      <c r="E68" s="102" t="s">
        <v>73</v>
      </c>
      <c r="F68" s="102" t="s">
        <v>73</v>
      </c>
      <c r="G68" s="102" t="s">
        <v>73</v>
      </c>
      <c r="H68" s="102" t="s">
        <v>73</v>
      </c>
      <c r="I68" s="102" t="s">
        <v>73</v>
      </c>
      <c r="J68" s="102"/>
      <c r="K68" s="102">
        <v>87</v>
      </c>
      <c r="L68" s="102">
        <v>72</v>
      </c>
      <c r="M68" s="102">
        <v>63</v>
      </c>
      <c r="N68" s="102" t="s">
        <v>73</v>
      </c>
      <c r="O68" s="102" t="s">
        <v>73</v>
      </c>
      <c r="P68" s="102"/>
      <c r="Q68" s="102" t="s">
        <v>73</v>
      </c>
      <c r="R68" s="102">
        <v>65</v>
      </c>
      <c r="S68" s="102">
        <v>50</v>
      </c>
      <c r="T68" s="102" t="s">
        <v>73</v>
      </c>
      <c r="U68" s="102">
        <v>56</v>
      </c>
      <c r="V68" s="102"/>
      <c r="W68" s="102">
        <v>41</v>
      </c>
      <c r="X68" s="102" t="s">
        <v>73</v>
      </c>
      <c r="Y68" s="102" t="s">
        <v>73</v>
      </c>
      <c r="Z68" s="102" t="s">
        <v>73</v>
      </c>
      <c r="AA68" s="102">
        <v>79</v>
      </c>
      <c r="AB68" s="102"/>
      <c r="AC68" s="102" t="s">
        <v>73</v>
      </c>
      <c r="AD68" s="102" t="s">
        <v>73</v>
      </c>
      <c r="AE68" s="102">
        <v>34</v>
      </c>
      <c r="AF68" s="102" t="s">
        <v>73</v>
      </c>
      <c r="AG68" s="102" t="s">
        <v>73</v>
      </c>
      <c r="AH68" s="102"/>
      <c r="AI68" s="102" t="s">
        <v>73</v>
      </c>
      <c r="AJ68" s="134">
        <v>57</v>
      </c>
      <c r="AK68" s="91"/>
      <c r="AL68" s="134">
        <v>65</v>
      </c>
    </row>
    <row r="69" spans="1:38" ht="14.25" thickTop="1" thickBot="1">
      <c r="A69" s="112">
        <v>1985</v>
      </c>
      <c r="B69" s="140"/>
      <c r="C69" s="107"/>
      <c r="D69" s="91"/>
      <c r="E69" s="102" t="s">
        <v>73</v>
      </c>
      <c r="F69" s="102" t="s">
        <v>73</v>
      </c>
      <c r="G69" s="102" t="s">
        <v>73</v>
      </c>
      <c r="H69" s="102" t="s">
        <v>73</v>
      </c>
      <c r="I69" s="102" t="s">
        <v>73</v>
      </c>
      <c r="J69" s="102"/>
      <c r="K69" s="102">
        <v>80</v>
      </c>
      <c r="L69" s="102">
        <v>70</v>
      </c>
      <c r="M69" s="102">
        <v>56</v>
      </c>
      <c r="N69" s="102" t="s">
        <v>73</v>
      </c>
      <c r="O69" s="102" t="s">
        <v>73</v>
      </c>
      <c r="P69" s="102"/>
      <c r="Q69" s="102" t="s">
        <v>73</v>
      </c>
      <c r="R69" s="102">
        <v>55</v>
      </c>
      <c r="S69" s="102">
        <v>45</v>
      </c>
      <c r="T69" s="102" t="s">
        <v>73</v>
      </c>
      <c r="U69" s="102">
        <v>58</v>
      </c>
      <c r="V69" s="102"/>
      <c r="W69" s="102">
        <v>40</v>
      </c>
      <c r="X69" s="102" t="s">
        <v>73</v>
      </c>
      <c r="Y69" s="102" t="s">
        <v>73</v>
      </c>
      <c r="Z69" s="102" t="s">
        <v>73</v>
      </c>
      <c r="AA69" s="102">
        <v>68</v>
      </c>
      <c r="AB69" s="102"/>
      <c r="AC69" s="102" t="s">
        <v>73</v>
      </c>
      <c r="AD69" s="102" t="s">
        <v>73</v>
      </c>
      <c r="AE69" s="102">
        <v>35</v>
      </c>
      <c r="AF69" s="102" t="s">
        <v>73</v>
      </c>
      <c r="AG69" s="102" t="s">
        <v>73</v>
      </c>
      <c r="AH69" s="102"/>
      <c r="AI69" s="102" t="s">
        <v>73</v>
      </c>
      <c r="AJ69" s="134">
        <v>49</v>
      </c>
      <c r="AK69" s="91"/>
      <c r="AL69" s="134">
        <v>60</v>
      </c>
    </row>
    <row r="70" spans="1:38" ht="14.25" thickTop="1" thickBot="1">
      <c r="A70" s="112">
        <v>1986</v>
      </c>
      <c r="B70" s="140"/>
      <c r="C70" s="107"/>
      <c r="D70" s="91"/>
      <c r="E70" s="102" t="s">
        <v>73</v>
      </c>
      <c r="F70" s="102" t="s">
        <v>73</v>
      </c>
      <c r="G70" s="102" t="s">
        <v>73</v>
      </c>
      <c r="H70" s="102" t="s">
        <v>73</v>
      </c>
      <c r="I70" s="102" t="s">
        <v>73</v>
      </c>
      <c r="J70" s="102"/>
      <c r="K70" s="102">
        <v>79</v>
      </c>
      <c r="L70" s="102">
        <v>75</v>
      </c>
      <c r="M70" s="102">
        <v>57</v>
      </c>
      <c r="N70" s="102" t="s">
        <v>73</v>
      </c>
      <c r="O70" s="102" t="s">
        <v>73</v>
      </c>
      <c r="P70" s="102"/>
      <c r="Q70" s="102" t="s">
        <v>73</v>
      </c>
      <c r="R70" s="102">
        <v>58</v>
      </c>
      <c r="S70" s="102">
        <v>48</v>
      </c>
      <c r="T70" s="102" t="s">
        <v>73</v>
      </c>
      <c r="U70" s="102">
        <v>58</v>
      </c>
      <c r="V70" s="102"/>
      <c r="W70" s="102">
        <v>36</v>
      </c>
      <c r="X70" s="102" t="s">
        <v>73</v>
      </c>
      <c r="Y70" s="102" t="s">
        <v>73</v>
      </c>
      <c r="Z70" s="102" t="s">
        <v>73</v>
      </c>
      <c r="AA70" s="102">
        <v>73</v>
      </c>
      <c r="AB70" s="102"/>
      <c r="AC70" s="102" t="s">
        <v>73</v>
      </c>
      <c r="AD70" s="102" t="s">
        <v>73</v>
      </c>
      <c r="AE70" s="102">
        <v>38</v>
      </c>
      <c r="AF70" s="102" t="s">
        <v>73</v>
      </c>
      <c r="AG70" s="102" t="s">
        <v>73</v>
      </c>
      <c r="AH70" s="102"/>
      <c r="AI70" s="102" t="s">
        <v>73</v>
      </c>
      <c r="AJ70" s="134">
        <v>53</v>
      </c>
      <c r="AK70" s="91"/>
      <c r="AL70" s="134">
        <v>61</v>
      </c>
    </row>
    <row r="71" spans="1:38" ht="14.25" thickTop="1" thickBot="1">
      <c r="A71" s="112" t="s">
        <v>108</v>
      </c>
      <c r="B71" s="140"/>
      <c r="C71" s="107"/>
      <c r="D71" s="91"/>
      <c r="E71" s="102" t="s">
        <v>73</v>
      </c>
      <c r="F71" s="102" t="s">
        <v>73</v>
      </c>
      <c r="G71" s="102" t="s">
        <v>73</v>
      </c>
      <c r="H71" s="102" t="s">
        <v>73</v>
      </c>
      <c r="I71" s="102" t="s">
        <v>73</v>
      </c>
      <c r="J71" s="102"/>
      <c r="K71" s="102">
        <v>82</v>
      </c>
      <c r="L71" s="102">
        <v>65</v>
      </c>
      <c r="M71" s="102">
        <v>58</v>
      </c>
      <c r="N71" s="102" t="s">
        <v>73</v>
      </c>
      <c r="O71" s="102" t="s">
        <v>73</v>
      </c>
      <c r="P71" s="102"/>
      <c r="Q71" s="102" t="s">
        <v>73</v>
      </c>
      <c r="R71" s="102">
        <v>60</v>
      </c>
      <c r="S71" s="102">
        <v>49</v>
      </c>
      <c r="T71" s="102" t="s">
        <v>73</v>
      </c>
      <c r="U71" s="102">
        <v>57</v>
      </c>
      <c r="V71" s="102"/>
      <c r="W71" s="102">
        <v>41</v>
      </c>
      <c r="X71" s="102" t="s">
        <v>73</v>
      </c>
      <c r="Y71" s="102" t="s">
        <v>73</v>
      </c>
      <c r="Z71" s="102" t="s">
        <v>73</v>
      </c>
      <c r="AA71" s="102">
        <v>76</v>
      </c>
      <c r="AB71" s="102"/>
      <c r="AC71" s="102" t="s">
        <v>73</v>
      </c>
      <c r="AD71" s="102" t="s">
        <v>73</v>
      </c>
      <c r="AE71" s="102">
        <v>38</v>
      </c>
      <c r="AF71" s="102" t="s">
        <v>73</v>
      </c>
      <c r="AG71" s="102" t="s">
        <v>73</v>
      </c>
      <c r="AH71" s="102"/>
      <c r="AI71" s="102" t="s">
        <v>73</v>
      </c>
      <c r="AJ71" s="134">
        <v>56</v>
      </c>
      <c r="AK71" s="91"/>
      <c r="AL71" s="134">
        <v>61</v>
      </c>
    </row>
    <row r="72" spans="1:38" ht="14.25" thickTop="1" thickBot="1">
      <c r="A72" s="112">
        <v>1988</v>
      </c>
      <c r="B72" s="140"/>
      <c r="C72" s="107"/>
      <c r="D72" s="91"/>
      <c r="E72" s="102" t="s">
        <v>73</v>
      </c>
      <c r="F72" s="102" t="s">
        <v>73</v>
      </c>
      <c r="G72" s="102" t="s">
        <v>73</v>
      </c>
      <c r="H72" s="102" t="s">
        <v>73</v>
      </c>
      <c r="I72" s="102" t="s">
        <v>73</v>
      </c>
      <c r="J72" s="102"/>
      <c r="K72" s="102">
        <v>87</v>
      </c>
      <c r="L72" s="102">
        <v>71</v>
      </c>
      <c r="M72" s="102">
        <v>57</v>
      </c>
      <c r="N72" s="102" t="s">
        <v>73</v>
      </c>
      <c r="O72" s="102" t="s">
        <v>73</v>
      </c>
      <c r="P72" s="102"/>
      <c r="Q72" s="102" t="s">
        <v>73</v>
      </c>
      <c r="R72" s="102">
        <v>61</v>
      </c>
      <c r="S72" s="102">
        <v>52</v>
      </c>
      <c r="T72" s="102" t="s">
        <v>73</v>
      </c>
      <c r="U72" s="102">
        <v>58</v>
      </c>
      <c r="V72" s="102"/>
      <c r="W72" s="102">
        <v>38</v>
      </c>
      <c r="X72" s="102" t="s">
        <v>73</v>
      </c>
      <c r="Y72" s="102" t="s">
        <v>73</v>
      </c>
      <c r="Z72" s="102" t="s">
        <v>73</v>
      </c>
      <c r="AA72" s="102">
        <v>80</v>
      </c>
      <c r="AB72" s="102"/>
      <c r="AC72" s="102" t="s">
        <v>73</v>
      </c>
      <c r="AD72" s="102" t="s">
        <v>73</v>
      </c>
      <c r="AE72" s="102">
        <v>38</v>
      </c>
      <c r="AF72" s="102" t="s">
        <v>73</v>
      </c>
      <c r="AG72" s="102" t="s">
        <v>73</v>
      </c>
      <c r="AH72" s="102"/>
      <c r="AI72" s="102" t="s">
        <v>73</v>
      </c>
      <c r="AJ72" s="134">
        <v>56</v>
      </c>
      <c r="AK72" s="91"/>
      <c r="AL72" s="134">
        <v>63</v>
      </c>
    </row>
    <row r="73" spans="1:38" ht="14.25" thickTop="1" thickBot="1">
      <c r="A73" s="112">
        <v>1989</v>
      </c>
      <c r="B73" s="140"/>
      <c r="C73" s="107"/>
      <c r="D73" s="91"/>
      <c r="E73" s="102" t="s">
        <v>73</v>
      </c>
      <c r="F73" s="102" t="s">
        <v>73</v>
      </c>
      <c r="G73" s="102" t="s">
        <v>73</v>
      </c>
      <c r="H73" s="102" t="s">
        <v>73</v>
      </c>
      <c r="I73" s="102" t="s">
        <v>73</v>
      </c>
      <c r="J73" s="102"/>
      <c r="K73" s="102">
        <v>74</v>
      </c>
      <c r="L73" s="102">
        <v>78</v>
      </c>
      <c r="M73" s="102">
        <v>57</v>
      </c>
      <c r="N73" s="102" t="s">
        <v>73</v>
      </c>
      <c r="O73" s="102" t="s">
        <v>73</v>
      </c>
      <c r="P73" s="102"/>
      <c r="Q73" s="102" t="s">
        <v>73</v>
      </c>
      <c r="R73" s="102">
        <v>52</v>
      </c>
      <c r="S73" s="102">
        <v>49</v>
      </c>
      <c r="T73" s="102" t="s">
        <v>73</v>
      </c>
      <c r="U73" s="102">
        <v>58</v>
      </c>
      <c r="V73" s="102"/>
      <c r="W73" s="102">
        <v>36</v>
      </c>
      <c r="X73" s="102" t="s">
        <v>73</v>
      </c>
      <c r="Y73" s="102" t="s">
        <v>73</v>
      </c>
      <c r="Z73" s="102" t="s">
        <v>73</v>
      </c>
      <c r="AA73" s="102">
        <v>72</v>
      </c>
      <c r="AB73" s="102"/>
      <c r="AC73" s="102" t="s">
        <v>73</v>
      </c>
      <c r="AD73" s="102" t="s">
        <v>73</v>
      </c>
      <c r="AE73" s="102">
        <v>33</v>
      </c>
      <c r="AF73" s="102" t="s">
        <v>73</v>
      </c>
      <c r="AG73" s="102" t="s">
        <v>73</v>
      </c>
      <c r="AH73" s="102"/>
      <c r="AI73" s="102" t="s">
        <v>73</v>
      </c>
      <c r="AJ73" s="134">
        <v>55</v>
      </c>
      <c r="AK73" s="91"/>
      <c r="AL73" s="134">
        <v>59</v>
      </c>
    </row>
    <row r="74" spans="1:38" ht="14.25" thickTop="1" thickBot="1">
      <c r="A74" s="112">
        <v>1990</v>
      </c>
      <c r="B74" s="140"/>
      <c r="C74" s="107"/>
      <c r="D74" s="91"/>
      <c r="E74" s="102" t="s">
        <v>73</v>
      </c>
      <c r="F74" s="102" t="s">
        <v>73</v>
      </c>
      <c r="G74" s="102" t="s">
        <v>73</v>
      </c>
      <c r="H74" s="102" t="s">
        <v>73</v>
      </c>
      <c r="I74" s="102" t="s">
        <v>73</v>
      </c>
      <c r="J74" s="102"/>
      <c r="K74" s="102">
        <v>81</v>
      </c>
      <c r="L74" s="102">
        <v>75</v>
      </c>
      <c r="M74" s="102">
        <v>58</v>
      </c>
      <c r="N74" s="102" t="s">
        <v>73</v>
      </c>
      <c r="O74" s="102" t="s">
        <v>73</v>
      </c>
      <c r="P74" s="102"/>
      <c r="Q74" s="102" t="s">
        <v>73</v>
      </c>
      <c r="R74" s="102">
        <v>52</v>
      </c>
      <c r="S74" s="102">
        <v>51</v>
      </c>
      <c r="T74" s="102" t="s">
        <v>73</v>
      </c>
      <c r="U74" s="102">
        <v>58</v>
      </c>
      <c r="V74" s="102"/>
      <c r="W74" s="102">
        <v>31</v>
      </c>
      <c r="X74" s="102" t="s">
        <v>73</v>
      </c>
      <c r="Y74" s="102" t="s">
        <v>73</v>
      </c>
      <c r="Z74" s="102" t="s">
        <v>73</v>
      </c>
      <c r="AA74" s="102">
        <v>72</v>
      </c>
      <c r="AB74" s="102"/>
      <c r="AC74" s="102" t="s">
        <v>73</v>
      </c>
      <c r="AD74" s="102" t="s">
        <v>73</v>
      </c>
      <c r="AE74" s="102">
        <v>42</v>
      </c>
      <c r="AF74" s="102" t="s">
        <v>73</v>
      </c>
      <c r="AG74" s="102" t="s">
        <v>73</v>
      </c>
      <c r="AH74" s="102"/>
      <c r="AI74" s="102" t="s">
        <v>73</v>
      </c>
      <c r="AJ74" s="134">
        <v>52</v>
      </c>
      <c r="AK74" s="91"/>
      <c r="AL74" s="134">
        <v>60</v>
      </c>
    </row>
    <row r="75" spans="1:38" ht="14.25" thickTop="1" thickBot="1">
      <c r="A75" s="112">
        <v>1991</v>
      </c>
      <c r="B75" s="140"/>
      <c r="C75" s="107"/>
      <c r="D75" s="91"/>
      <c r="E75" s="102" t="s">
        <v>73</v>
      </c>
      <c r="F75" s="102" t="s">
        <v>73</v>
      </c>
      <c r="G75" s="102" t="s">
        <v>73</v>
      </c>
      <c r="H75" s="102" t="s">
        <v>73</v>
      </c>
      <c r="I75" s="102" t="s">
        <v>73</v>
      </c>
      <c r="J75" s="102"/>
      <c r="K75" s="102">
        <v>79</v>
      </c>
      <c r="L75" s="102">
        <v>78</v>
      </c>
      <c r="M75" s="102">
        <v>58</v>
      </c>
      <c r="N75" s="102" t="s">
        <v>73</v>
      </c>
      <c r="O75" s="102" t="s">
        <v>73</v>
      </c>
      <c r="P75" s="102"/>
      <c r="Q75" s="102" t="s">
        <v>73</v>
      </c>
      <c r="R75" s="102">
        <v>63</v>
      </c>
      <c r="S75" s="102">
        <v>50</v>
      </c>
      <c r="T75" s="102" t="s">
        <v>73</v>
      </c>
      <c r="U75" s="102">
        <v>54</v>
      </c>
      <c r="V75" s="102"/>
      <c r="W75" s="102">
        <v>36</v>
      </c>
      <c r="X75" s="102" t="s">
        <v>73</v>
      </c>
      <c r="Y75" s="102" t="s">
        <v>73</v>
      </c>
      <c r="Z75" s="102" t="s">
        <v>73</v>
      </c>
      <c r="AA75" s="102">
        <v>75</v>
      </c>
      <c r="AB75" s="102"/>
      <c r="AC75" s="102" t="s">
        <v>73</v>
      </c>
      <c r="AD75" s="102" t="s">
        <v>73</v>
      </c>
      <c r="AE75" s="102">
        <v>36</v>
      </c>
      <c r="AF75" s="102" t="s">
        <v>73</v>
      </c>
      <c r="AG75" s="102" t="s">
        <v>73</v>
      </c>
      <c r="AH75" s="102"/>
      <c r="AI75" s="102" t="s">
        <v>73</v>
      </c>
      <c r="AJ75" s="134">
        <v>44</v>
      </c>
      <c r="AK75" s="91"/>
      <c r="AL75" s="134">
        <v>60</v>
      </c>
    </row>
    <row r="76" spans="1:38" ht="14.25" thickTop="1" thickBot="1">
      <c r="A76" s="112">
        <v>1992</v>
      </c>
      <c r="B76" s="140"/>
      <c r="C76" s="107"/>
      <c r="D76" s="91"/>
      <c r="E76" s="102" t="s">
        <v>73</v>
      </c>
      <c r="F76" s="102" t="s">
        <v>73</v>
      </c>
      <c r="G76" s="102" t="s">
        <v>73</v>
      </c>
      <c r="H76" s="102" t="s">
        <v>73</v>
      </c>
      <c r="I76" s="102" t="s">
        <v>73</v>
      </c>
      <c r="J76" s="102"/>
      <c r="K76" s="102">
        <v>77</v>
      </c>
      <c r="L76" s="102">
        <v>66</v>
      </c>
      <c r="M76" s="102">
        <v>57</v>
      </c>
      <c r="N76" s="102" t="s">
        <v>73</v>
      </c>
      <c r="O76" s="102" t="s">
        <v>73</v>
      </c>
      <c r="P76" s="102"/>
      <c r="Q76" s="102" t="s">
        <v>73</v>
      </c>
      <c r="R76" s="102">
        <v>52</v>
      </c>
      <c r="S76" s="102">
        <v>48</v>
      </c>
      <c r="T76" s="102" t="s">
        <v>73</v>
      </c>
      <c r="U76" s="102">
        <v>52</v>
      </c>
      <c r="V76" s="102"/>
      <c r="W76" s="102">
        <v>37</v>
      </c>
      <c r="X76" s="102" t="s">
        <v>73</v>
      </c>
      <c r="Y76" s="102" t="s">
        <v>73</v>
      </c>
      <c r="Z76" s="102" t="s">
        <v>73</v>
      </c>
      <c r="AA76" s="102">
        <v>69</v>
      </c>
      <c r="AB76" s="102"/>
      <c r="AC76" s="102" t="s">
        <v>73</v>
      </c>
      <c r="AD76" s="102" t="s">
        <v>73</v>
      </c>
      <c r="AE76" s="102">
        <v>38</v>
      </c>
      <c r="AF76" s="102" t="s">
        <v>73</v>
      </c>
      <c r="AG76" s="102" t="s">
        <v>73</v>
      </c>
      <c r="AH76" s="102"/>
      <c r="AI76" s="102" t="s">
        <v>73</v>
      </c>
      <c r="AJ76" s="134">
        <v>44</v>
      </c>
      <c r="AK76" s="91"/>
      <c r="AL76" s="134">
        <v>57</v>
      </c>
    </row>
    <row r="77" spans="1:38" ht="14.25" thickTop="1" thickBot="1">
      <c r="A77" s="112">
        <v>1993</v>
      </c>
      <c r="B77" s="140"/>
      <c r="C77" s="107"/>
      <c r="D77" s="91"/>
      <c r="E77" s="102" t="s">
        <v>73</v>
      </c>
      <c r="F77" s="102" t="s">
        <v>73</v>
      </c>
      <c r="G77" s="102" t="s">
        <v>73</v>
      </c>
      <c r="H77" s="102" t="s">
        <v>73</v>
      </c>
      <c r="I77" s="102" t="s">
        <v>73</v>
      </c>
      <c r="J77" s="102"/>
      <c r="K77" s="102">
        <v>76</v>
      </c>
      <c r="L77" s="102">
        <v>68</v>
      </c>
      <c r="M77" s="102">
        <v>52</v>
      </c>
      <c r="N77" s="102" t="s">
        <v>73</v>
      </c>
      <c r="O77" s="102" t="s">
        <v>73</v>
      </c>
      <c r="P77" s="102"/>
      <c r="Q77" s="102" t="s">
        <v>73</v>
      </c>
      <c r="R77" s="102">
        <v>53</v>
      </c>
      <c r="S77" s="102">
        <v>50</v>
      </c>
      <c r="T77" s="102" t="s">
        <v>73</v>
      </c>
      <c r="U77" s="102">
        <v>53</v>
      </c>
      <c r="V77" s="102"/>
      <c r="W77" s="102">
        <v>36</v>
      </c>
      <c r="X77" s="102" t="s">
        <v>73</v>
      </c>
      <c r="Y77" s="102" t="s">
        <v>73</v>
      </c>
      <c r="Z77" s="102" t="s">
        <v>73</v>
      </c>
      <c r="AA77" s="102">
        <v>71</v>
      </c>
      <c r="AB77" s="102"/>
      <c r="AC77" s="102" t="s">
        <v>73</v>
      </c>
      <c r="AD77" s="102" t="s">
        <v>73</v>
      </c>
      <c r="AE77" s="102">
        <v>38</v>
      </c>
      <c r="AF77" s="102" t="s">
        <v>73</v>
      </c>
      <c r="AG77" s="102" t="s">
        <v>73</v>
      </c>
      <c r="AH77" s="102"/>
      <c r="AI77" s="102" t="s">
        <v>73</v>
      </c>
      <c r="AJ77" s="134">
        <v>44</v>
      </c>
      <c r="AK77" s="91"/>
      <c r="AL77" s="134">
        <v>56</v>
      </c>
    </row>
    <row r="78" spans="1:38" ht="14.25" thickTop="1" thickBot="1">
      <c r="A78" s="112">
        <v>1994</v>
      </c>
      <c r="B78" s="140"/>
      <c r="C78" s="107"/>
      <c r="D78" s="91"/>
      <c r="E78" s="102" t="s">
        <v>73</v>
      </c>
      <c r="F78" s="102" t="s">
        <v>73</v>
      </c>
      <c r="G78" s="102" t="s">
        <v>73</v>
      </c>
      <c r="H78" s="102" t="s">
        <v>73</v>
      </c>
      <c r="I78" s="102" t="s">
        <v>73</v>
      </c>
      <c r="J78" s="102"/>
      <c r="K78" s="102">
        <v>75</v>
      </c>
      <c r="L78" s="102">
        <v>74</v>
      </c>
      <c r="M78" s="102">
        <v>58</v>
      </c>
      <c r="N78" s="102" t="s">
        <v>73</v>
      </c>
      <c r="O78" s="102" t="s">
        <v>73</v>
      </c>
      <c r="P78" s="102"/>
      <c r="Q78" s="102" t="s">
        <v>73</v>
      </c>
      <c r="R78" s="102">
        <v>49</v>
      </c>
      <c r="S78" s="102">
        <v>51</v>
      </c>
      <c r="T78" s="102" t="s">
        <v>73</v>
      </c>
      <c r="U78" s="102">
        <v>56</v>
      </c>
      <c r="V78" s="102"/>
      <c r="W78" s="102">
        <v>32</v>
      </c>
      <c r="X78" s="102" t="s">
        <v>73</v>
      </c>
      <c r="Y78" s="102" t="s">
        <v>73</v>
      </c>
      <c r="Z78" s="102" t="s">
        <v>73</v>
      </c>
      <c r="AA78" s="102">
        <v>70</v>
      </c>
      <c r="AB78" s="102"/>
      <c r="AC78" s="102" t="s">
        <v>73</v>
      </c>
      <c r="AD78" s="102" t="s">
        <v>73</v>
      </c>
      <c r="AE78" s="102">
        <v>39</v>
      </c>
      <c r="AF78" s="102" t="s">
        <v>73</v>
      </c>
      <c r="AG78" s="102" t="s">
        <v>73</v>
      </c>
      <c r="AH78" s="102"/>
      <c r="AI78" s="102" t="s">
        <v>73</v>
      </c>
      <c r="AJ78" s="134">
        <v>43</v>
      </c>
      <c r="AK78" s="91"/>
      <c r="AL78" s="134">
        <v>57</v>
      </c>
    </row>
    <row r="79" spans="1:38" ht="14.25" thickTop="1" thickBot="1">
      <c r="A79" s="112">
        <v>1995</v>
      </c>
      <c r="B79" s="140"/>
      <c r="C79" s="107"/>
      <c r="D79" s="91"/>
      <c r="E79" s="102" t="s">
        <v>73</v>
      </c>
      <c r="F79" s="102" t="s">
        <v>73</v>
      </c>
      <c r="G79" s="102">
        <v>69</v>
      </c>
      <c r="H79" s="102" t="s">
        <v>73</v>
      </c>
      <c r="I79" s="102">
        <v>80</v>
      </c>
      <c r="J79" s="102"/>
      <c r="K79" s="102">
        <v>75</v>
      </c>
      <c r="L79" s="102">
        <v>68</v>
      </c>
      <c r="M79" s="102">
        <v>60</v>
      </c>
      <c r="N79" s="102">
        <v>39</v>
      </c>
      <c r="O79" s="102">
        <v>75</v>
      </c>
      <c r="P79" s="102"/>
      <c r="Q79" s="102" t="s">
        <v>73</v>
      </c>
      <c r="R79" s="102">
        <v>51</v>
      </c>
      <c r="S79" s="102">
        <v>51</v>
      </c>
      <c r="T79" s="102" t="s">
        <v>73</v>
      </c>
      <c r="U79" s="102">
        <v>53</v>
      </c>
      <c r="V79" s="102"/>
      <c r="W79" s="102">
        <v>31</v>
      </c>
      <c r="X79" s="102" t="s">
        <v>73</v>
      </c>
      <c r="Y79" s="138">
        <v>40</v>
      </c>
      <c r="Z79" s="102" t="s">
        <v>73</v>
      </c>
      <c r="AA79" s="102">
        <v>70</v>
      </c>
      <c r="AB79" s="102"/>
      <c r="AC79" s="102">
        <v>49</v>
      </c>
      <c r="AD79" s="102" t="s">
        <v>73</v>
      </c>
      <c r="AE79" s="102">
        <v>36</v>
      </c>
      <c r="AF79" s="102" t="s">
        <v>73</v>
      </c>
      <c r="AG79" s="102" t="s">
        <v>73</v>
      </c>
      <c r="AH79" s="102"/>
      <c r="AI79" s="102" t="s">
        <v>73</v>
      </c>
      <c r="AJ79" s="134">
        <v>43</v>
      </c>
      <c r="AK79" s="91"/>
      <c r="AL79" s="134">
        <v>56</v>
      </c>
    </row>
    <row r="80" spans="1:38" ht="14.25" thickTop="1" thickBot="1">
      <c r="A80" s="112">
        <v>1996</v>
      </c>
      <c r="B80" s="140"/>
      <c r="C80" s="107"/>
      <c r="D80" s="91"/>
      <c r="E80" s="102" t="s">
        <v>73</v>
      </c>
      <c r="F80" s="102" t="s">
        <v>73</v>
      </c>
      <c r="G80" s="102" t="s">
        <v>73</v>
      </c>
      <c r="H80" s="102" t="s">
        <v>73</v>
      </c>
      <c r="I80" s="102" t="s">
        <v>73</v>
      </c>
      <c r="J80" s="102"/>
      <c r="K80" s="102">
        <v>85</v>
      </c>
      <c r="L80" s="102">
        <v>64</v>
      </c>
      <c r="M80" s="102">
        <v>60</v>
      </c>
      <c r="N80" s="102">
        <v>38</v>
      </c>
      <c r="O80" s="102">
        <v>78</v>
      </c>
      <c r="P80" s="102"/>
      <c r="Q80" s="102" t="s">
        <v>73</v>
      </c>
      <c r="R80" s="102">
        <v>47</v>
      </c>
      <c r="S80" s="102">
        <v>53</v>
      </c>
      <c r="T80" s="102" t="s">
        <v>73</v>
      </c>
      <c r="U80" s="102">
        <v>55</v>
      </c>
      <c r="V80" s="102"/>
      <c r="W80" s="102">
        <v>34</v>
      </c>
      <c r="X80" s="102" t="s">
        <v>73</v>
      </c>
      <c r="Y80" s="102">
        <v>59</v>
      </c>
      <c r="Z80" s="102" t="s">
        <v>73</v>
      </c>
      <c r="AA80" s="102">
        <v>87</v>
      </c>
      <c r="AB80" s="102"/>
      <c r="AC80" s="102">
        <v>58</v>
      </c>
      <c r="AD80" s="102">
        <v>57</v>
      </c>
      <c r="AE80" s="102">
        <v>34</v>
      </c>
      <c r="AF80" s="102" t="s">
        <v>73</v>
      </c>
      <c r="AG80" s="102">
        <v>37</v>
      </c>
      <c r="AH80" s="102"/>
      <c r="AI80" s="102" t="s">
        <v>73</v>
      </c>
      <c r="AJ80" s="134">
        <v>39</v>
      </c>
      <c r="AK80" s="91"/>
      <c r="AL80" s="134">
        <v>57</v>
      </c>
    </row>
    <row r="81" spans="1:38" ht="14.25" thickTop="1" thickBot="1">
      <c r="A81" s="112">
        <v>1997</v>
      </c>
      <c r="B81" s="140"/>
      <c r="C81" s="107"/>
      <c r="D81" s="91"/>
      <c r="E81" s="102" t="s">
        <v>73</v>
      </c>
      <c r="F81" s="102" t="s">
        <v>73</v>
      </c>
      <c r="G81" s="102" t="s">
        <v>73</v>
      </c>
      <c r="H81" s="102" t="s">
        <v>73</v>
      </c>
      <c r="I81" s="102" t="s">
        <v>73</v>
      </c>
      <c r="J81" s="102"/>
      <c r="K81" s="102">
        <v>77</v>
      </c>
      <c r="L81" s="102">
        <v>72</v>
      </c>
      <c r="M81" s="102">
        <v>63</v>
      </c>
      <c r="N81" s="102" t="s">
        <v>73</v>
      </c>
      <c r="O81" s="102" t="s">
        <v>73</v>
      </c>
      <c r="P81" s="102"/>
      <c r="Q81" s="102" t="s">
        <v>73</v>
      </c>
      <c r="R81" s="102">
        <v>50</v>
      </c>
      <c r="S81" s="102">
        <v>49</v>
      </c>
      <c r="T81" s="102" t="s">
        <v>73</v>
      </c>
      <c r="U81" s="102">
        <v>53</v>
      </c>
      <c r="V81" s="102"/>
      <c r="W81" s="102">
        <v>28</v>
      </c>
      <c r="X81" s="102" t="s">
        <v>73</v>
      </c>
      <c r="Y81" s="102" t="s">
        <v>73</v>
      </c>
      <c r="Z81" s="102" t="s">
        <v>73</v>
      </c>
      <c r="AA81" s="102">
        <v>73</v>
      </c>
      <c r="AB81" s="102"/>
      <c r="AC81" s="102" t="s">
        <v>73</v>
      </c>
      <c r="AD81" s="102" t="s">
        <v>73</v>
      </c>
      <c r="AE81" s="102">
        <v>37</v>
      </c>
      <c r="AF81" s="102" t="s">
        <v>73</v>
      </c>
      <c r="AG81" s="102" t="s">
        <v>73</v>
      </c>
      <c r="AH81" s="102"/>
      <c r="AI81" s="102" t="s">
        <v>73</v>
      </c>
      <c r="AJ81" s="134">
        <v>42</v>
      </c>
      <c r="AK81" s="91"/>
      <c r="AL81" s="134">
        <v>57</v>
      </c>
    </row>
    <row r="82" spans="1:38" ht="14.25" thickTop="1" thickBot="1">
      <c r="A82" s="112">
        <v>1998</v>
      </c>
      <c r="B82" s="140"/>
      <c r="C82" s="107"/>
      <c r="D82" s="91"/>
      <c r="E82" s="102" t="s">
        <v>73</v>
      </c>
      <c r="F82" s="102">
        <v>20</v>
      </c>
      <c r="G82" s="102" t="s">
        <v>73</v>
      </c>
      <c r="H82" s="102" t="s">
        <v>73</v>
      </c>
      <c r="I82" s="102" t="s">
        <v>73</v>
      </c>
      <c r="J82" s="102"/>
      <c r="K82" s="102">
        <v>72</v>
      </c>
      <c r="L82" s="102">
        <v>61</v>
      </c>
      <c r="M82" s="102">
        <v>61</v>
      </c>
      <c r="N82" s="102">
        <v>41</v>
      </c>
      <c r="O82" s="102">
        <v>85</v>
      </c>
      <c r="P82" s="102"/>
      <c r="Q82" s="102" t="s">
        <v>73</v>
      </c>
      <c r="R82" s="102">
        <v>43</v>
      </c>
      <c r="S82" s="102">
        <v>53</v>
      </c>
      <c r="T82" s="102" t="s">
        <v>73</v>
      </c>
      <c r="U82" s="102">
        <v>57</v>
      </c>
      <c r="V82" s="102"/>
      <c r="W82" s="102">
        <v>35</v>
      </c>
      <c r="X82" s="102" t="s">
        <v>73</v>
      </c>
      <c r="Y82" s="102">
        <v>54</v>
      </c>
      <c r="Z82" s="102" t="s">
        <v>73</v>
      </c>
      <c r="AA82" s="102">
        <v>71</v>
      </c>
      <c r="AB82" s="102"/>
      <c r="AC82" s="102">
        <v>50</v>
      </c>
      <c r="AD82" s="102" t="s">
        <v>73</v>
      </c>
      <c r="AE82" s="102">
        <v>39</v>
      </c>
      <c r="AF82" s="102" t="s">
        <v>73</v>
      </c>
      <c r="AG82" s="102">
        <v>43</v>
      </c>
      <c r="AH82" s="102"/>
      <c r="AI82" s="102" t="s">
        <v>73</v>
      </c>
      <c r="AJ82" s="134">
        <v>42</v>
      </c>
      <c r="AK82" s="91"/>
      <c r="AL82" s="134">
        <v>54</v>
      </c>
    </row>
    <row r="83" spans="1:38" ht="14.25" thickTop="1" thickBot="1">
      <c r="A83" s="112">
        <v>1999</v>
      </c>
      <c r="B83" s="140"/>
      <c r="C83" s="107"/>
      <c r="D83" s="91"/>
      <c r="E83" s="102" t="s">
        <v>73</v>
      </c>
      <c r="F83" s="102">
        <v>38</v>
      </c>
      <c r="G83" s="102" t="s">
        <v>73</v>
      </c>
      <c r="H83" s="102" t="s">
        <v>73</v>
      </c>
      <c r="I83" s="102" t="s">
        <v>73</v>
      </c>
      <c r="J83" s="102"/>
      <c r="K83" s="102">
        <v>70</v>
      </c>
      <c r="L83" s="102">
        <v>56</v>
      </c>
      <c r="M83" s="102">
        <v>66</v>
      </c>
      <c r="N83" s="102">
        <v>39</v>
      </c>
      <c r="O83" s="102">
        <v>62</v>
      </c>
      <c r="P83" s="102"/>
      <c r="Q83" s="102" t="s">
        <v>73</v>
      </c>
      <c r="R83" s="102">
        <v>46</v>
      </c>
      <c r="S83" s="102">
        <v>47</v>
      </c>
      <c r="T83" s="102" t="s">
        <v>73</v>
      </c>
      <c r="U83" s="102">
        <v>61</v>
      </c>
      <c r="V83" s="102"/>
      <c r="W83" s="102">
        <v>36</v>
      </c>
      <c r="X83" s="102" t="s">
        <v>73</v>
      </c>
      <c r="Y83" s="102">
        <v>59</v>
      </c>
      <c r="Z83" s="102" t="s">
        <v>73</v>
      </c>
      <c r="AA83" s="102">
        <v>71</v>
      </c>
      <c r="AB83" s="102"/>
      <c r="AC83" s="102" t="s">
        <v>73</v>
      </c>
      <c r="AD83" s="102" t="s">
        <v>73</v>
      </c>
      <c r="AE83" s="102">
        <v>43</v>
      </c>
      <c r="AF83" s="102" t="s">
        <v>73</v>
      </c>
      <c r="AG83" s="102">
        <v>48</v>
      </c>
      <c r="AH83" s="102"/>
      <c r="AI83" s="102" t="s">
        <v>73</v>
      </c>
      <c r="AJ83" s="134">
        <v>35</v>
      </c>
      <c r="AK83" s="91"/>
      <c r="AL83" s="134">
        <v>54</v>
      </c>
    </row>
    <row r="84" spans="1:38" ht="14.25" thickTop="1" thickBot="1">
      <c r="A84" s="112">
        <v>2000</v>
      </c>
      <c r="B84" s="140"/>
      <c r="C84" s="107"/>
      <c r="D84" s="91"/>
      <c r="E84" s="102" t="s">
        <v>73</v>
      </c>
      <c r="F84" s="102">
        <v>40</v>
      </c>
      <c r="G84" s="102" t="s">
        <v>73</v>
      </c>
      <c r="H84" s="102" t="s">
        <v>73</v>
      </c>
      <c r="I84" s="102" t="s">
        <v>73</v>
      </c>
      <c r="J84" s="102"/>
      <c r="K84" s="102">
        <v>80</v>
      </c>
      <c r="L84" s="102">
        <v>72</v>
      </c>
      <c r="M84" s="102">
        <v>55</v>
      </c>
      <c r="N84" s="102">
        <v>36</v>
      </c>
      <c r="O84" s="102">
        <v>82</v>
      </c>
      <c r="P84" s="102"/>
      <c r="Q84" s="102" t="s">
        <v>73</v>
      </c>
      <c r="R84" s="102">
        <v>46</v>
      </c>
      <c r="S84" s="102">
        <v>63</v>
      </c>
      <c r="T84" s="102" t="s">
        <v>73</v>
      </c>
      <c r="U84" s="102">
        <v>58</v>
      </c>
      <c r="V84" s="102"/>
      <c r="W84" s="102">
        <v>35</v>
      </c>
      <c r="X84" s="102">
        <v>52</v>
      </c>
      <c r="Y84" s="102">
        <v>58</v>
      </c>
      <c r="Z84" s="102">
        <v>45</v>
      </c>
      <c r="AA84" s="102">
        <v>69</v>
      </c>
      <c r="AB84" s="102"/>
      <c r="AC84" s="102">
        <v>44</v>
      </c>
      <c r="AD84" s="102" t="s">
        <v>73</v>
      </c>
      <c r="AE84" s="102">
        <v>39</v>
      </c>
      <c r="AF84" s="102" t="s">
        <v>73</v>
      </c>
      <c r="AG84" s="102">
        <v>45</v>
      </c>
      <c r="AH84" s="102"/>
      <c r="AI84" s="102" t="s">
        <v>73</v>
      </c>
      <c r="AJ84" s="91">
        <v>39</v>
      </c>
      <c r="AK84" s="91"/>
      <c r="AL84" s="134">
        <v>57</v>
      </c>
    </row>
    <row r="85" spans="1:38" ht="14.25" thickTop="1" thickBot="1">
      <c r="A85" s="112">
        <v>2001</v>
      </c>
      <c r="B85" s="140"/>
      <c r="C85" s="107"/>
      <c r="D85" s="91"/>
      <c r="E85" s="102" t="s">
        <v>73</v>
      </c>
      <c r="F85" s="102">
        <v>41</v>
      </c>
      <c r="G85" s="102" t="s">
        <v>73</v>
      </c>
      <c r="H85" s="102" t="s">
        <v>73</v>
      </c>
      <c r="I85" s="102">
        <v>53</v>
      </c>
      <c r="J85" s="102"/>
      <c r="K85" s="102">
        <v>77</v>
      </c>
      <c r="L85" s="102">
        <v>66</v>
      </c>
      <c r="M85" s="102">
        <v>69</v>
      </c>
      <c r="N85" s="102">
        <v>40</v>
      </c>
      <c r="O85" s="102">
        <v>82</v>
      </c>
      <c r="P85" s="102"/>
      <c r="Q85" s="102" t="s">
        <v>73</v>
      </c>
      <c r="R85" s="102">
        <v>51</v>
      </c>
      <c r="S85" s="102">
        <v>48</v>
      </c>
      <c r="T85" s="102" t="s">
        <v>73</v>
      </c>
      <c r="U85" s="102">
        <v>56</v>
      </c>
      <c r="V85" s="102"/>
      <c r="W85" s="102">
        <v>36</v>
      </c>
      <c r="X85" s="102">
        <v>54</v>
      </c>
      <c r="Y85" s="102">
        <v>52</v>
      </c>
      <c r="Z85" s="102">
        <v>45</v>
      </c>
      <c r="AA85" s="102">
        <v>73</v>
      </c>
      <c r="AB85" s="102"/>
      <c r="AC85" s="102">
        <v>48</v>
      </c>
      <c r="AD85" s="102" t="s">
        <v>73</v>
      </c>
      <c r="AE85" s="102">
        <v>45</v>
      </c>
      <c r="AF85" s="102" t="s">
        <v>73</v>
      </c>
      <c r="AG85" s="102">
        <v>47</v>
      </c>
      <c r="AH85" s="102"/>
      <c r="AI85" s="102" t="s">
        <v>73</v>
      </c>
      <c r="AJ85" s="91">
        <v>40</v>
      </c>
      <c r="AK85" s="91"/>
      <c r="AL85" s="134">
        <v>57</v>
      </c>
    </row>
    <row r="86" spans="1:38" ht="14.25" thickTop="1" thickBot="1">
      <c r="A86" s="112">
        <v>2002</v>
      </c>
      <c r="B86" s="140"/>
      <c r="C86" s="107"/>
      <c r="D86" s="91"/>
      <c r="E86" s="102" t="s">
        <v>73</v>
      </c>
      <c r="F86" s="102" t="s">
        <v>73</v>
      </c>
      <c r="G86" s="102" t="s">
        <v>73</v>
      </c>
      <c r="H86" s="102" t="s">
        <v>73</v>
      </c>
      <c r="I86" s="102" t="s">
        <v>73</v>
      </c>
      <c r="J86" s="102"/>
      <c r="K86" s="102">
        <v>87</v>
      </c>
      <c r="L86" s="102">
        <v>70</v>
      </c>
      <c r="M86" s="102">
        <v>58</v>
      </c>
      <c r="N86" s="102" t="s">
        <v>73</v>
      </c>
      <c r="O86" s="102" t="s">
        <v>73</v>
      </c>
      <c r="P86" s="102"/>
      <c r="Q86" s="102" t="s">
        <v>73</v>
      </c>
      <c r="R86" s="102" t="s">
        <v>73</v>
      </c>
      <c r="S86" s="102">
        <v>53</v>
      </c>
      <c r="T86" s="102" t="s">
        <v>73</v>
      </c>
      <c r="U86" s="102" t="s">
        <v>73</v>
      </c>
      <c r="V86" s="102"/>
      <c r="W86" s="102">
        <v>37</v>
      </c>
      <c r="X86" s="102" t="s">
        <v>73</v>
      </c>
      <c r="Y86" s="102" t="s">
        <v>73</v>
      </c>
      <c r="Z86" s="102" t="s">
        <v>73</v>
      </c>
      <c r="AA86" s="102">
        <v>67</v>
      </c>
      <c r="AB86" s="102"/>
      <c r="AC86" s="102" t="s">
        <v>73</v>
      </c>
      <c r="AD86" s="102" t="s">
        <v>73</v>
      </c>
      <c r="AE86" s="102" t="s">
        <v>73</v>
      </c>
      <c r="AF86" s="102" t="s">
        <v>73</v>
      </c>
      <c r="AG86" s="102" t="s">
        <v>73</v>
      </c>
      <c r="AH86" s="102"/>
      <c r="AI86" s="102" t="s">
        <v>73</v>
      </c>
      <c r="AJ86" s="91">
        <v>32</v>
      </c>
      <c r="AK86" s="91"/>
      <c r="AL86" s="91">
        <v>60</v>
      </c>
    </row>
    <row r="87" spans="1:38" ht="14.25" thickTop="1" thickBot="1">
      <c r="A87" s="112">
        <v>2003</v>
      </c>
      <c r="B87" s="140"/>
      <c r="C87" s="107"/>
      <c r="D87" s="91"/>
      <c r="E87" s="102" t="s">
        <v>73</v>
      </c>
      <c r="F87" s="102">
        <v>47</v>
      </c>
      <c r="G87" s="102" t="s">
        <v>73</v>
      </c>
      <c r="H87" s="102" t="s">
        <v>73</v>
      </c>
      <c r="I87" s="102" t="s">
        <v>73</v>
      </c>
      <c r="J87" s="102"/>
      <c r="K87" s="102">
        <v>80</v>
      </c>
      <c r="L87" s="102">
        <v>79</v>
      </c>
      <c r="M87" s="102">
        <v>64</v>
      </c>
      <c r="N87" s="102">
        <v>39</v>
      </c>
      <c r="O87" s="102">
        <v>84</v>
      </c>
      <c r="P87" s="102"/>
      <c r="Q87" s="102" t="s">
        <v>73</v>
      </c>
      <c r="R87" s="102">
        <v>48</v>
      </c>
      <c r="S87" s="102">
        <v>48</v>
      </c>
      <c r="T87" s="102" t="s">
        <v>73</v>
      </c>
      <c r="U87" s="102">
        <v>62</v>
      </c>
      <c r="V87" s="102"/>
      <c r="W87" s="102">
        <v>38</v>
      </c>
      <c r="X87" s="102">
        <v>54</v>
      </c>
      <c r="Y87" s="102">
        <v>57</v>
      </c>
      <c r="Z87" s="102">
        <v>50</v>
      </c>
      <c r="AA87" s="102">
        <v>75</v>
      </c>
      <c r="AB87" s="102"/>
      <c r="AC87" s="102">
        <v>50</v>
      </c>
      <c r="AD87" s="102" t="s">
        <v>73</v>
      </c>
      <c r="AE87" s="102">
        <v>47</v>
      </c>
      <c r="AF87" s="102" t="s">
        <v>73</v>
      </c>
      <c r="AG87" s="102">
        <v>45</v>
      </c>
      <c r="AH87" s="102"/>
      <c r="AI87" s="102" t="s">
        <v>73</v>
      </c>
      <c r="AJ87" s="91">
        <v>41</v>
      </c>
      <c r="AK87" s="91"/>
      <c r="AL87" s="91">
        <v>59</v>
      </c>
    </row>
    <row r="88" spans="1:38" ht="14.25" thickTop="1" thickBot="1">
      <c r="A88" s="110">
        <v>2004</v>
      </c>
      <c r="B88" s="140"/>
      <c r="C88" s="105"/>
      <c r="E88" s="102" t="s">
        <v>73</v>
      </c>
      <c r="F88" s="102" t="s">
        <v>73</v>
      </c>
      <c r="G88" s="102" t="s">
        <v>73</v>
      </c>
      <c r="H88" s="102" t="s">
        <v>73</v>
      </c>
      <c r="I88" s="102" t="s">
        <v>73</v>
      </c>
      <c r="J88" s="102"/>
      <c r="K88" s="102" t="s">
        <v>73</v>
      </c>
      <c r="L88" s="102" t="s">
        <v>73</v>
      </c>
      <c r="M88" s="102" t="s">
        <v>73</v>
      </c>
      <c r="N88" s="102" t="s">
        <v>73</v>
      </c>
      <c r="O88" s="102" t="s">
        <v>73</v>
      </c>
      <c r="P88" s="102"/>
      <c r="Q88" s="102" t="s">
        <v>73</v>
      </c>
      <c r="R88" s="102" t="s">
        <v>73</v>
      </c>
      <c r="S88" s="102" t="s">
        <v>73</v>
      </c>
      <c r="T88" s="102" t="s">
        <v>73</v>
      </c>
      <c r="U88" s="102" t="s">
        <v>73</v>
      </c>
      <c r="V88" s="102"/>
      <c r="W88" s="102" t="s">
        <v>73</v>
      </c>
      <c r="X88" s="102" t="s">
        <v>73</v>
      </c>
      <c r="Y88" s="102" t="s">
        <v>73</v>
      </c>
      <c r="Z88" s="102" t="s">
        <v>73</v>
      </c>
      <c r="AA88" s="102" t="s">
        <v>73</v>
      </c>
      <c r="AB88" s="102"/>
      <c r="AC88" s="102" t="s">
        <v>73</v>
      </c>
      <c r="AD88" s="102" t="s">
        <v>73</v>
      </c>
      <c r="AE88" s="102" t="s">
        <v>73</v>
      </c>
      <c r="AF88" s="102" t="s">
        <v>73</v>
      </c>
      <c r="AG88" s="102" t="s">
        <v>73</v>
      </c>
      <c r="AH88" s="102"/>
      <c r="AI88" s="102" t="s">
        <v>73</v>
      </c>
      <c r="AJ88" s="102" t="s">
        <v>73</v>
      </c>
      <c r="AK88" s="102"/>
      <c r="AL88" s="102" t="s">
        <v>73</v>
      </c>
    </row>
    <row r="89" spans="1:38" ht="14.25" thickTop="1" thickBot="1">
      <c r="A89" s="110">
        <v>2005</v>
      </c>
      <c r="B89" s="140"/>
      <c r="C89" s="105"/>
      <c r="E89" s="102" t="s">
        <v>73</v>
      </c>
      <c r="F89" s="102">
        <v>35</v>
      </c>
      <c r="G89" s="102" t="s">
        <v>73</v>
      </c>
      <c r="H89" s="102" t="s">
        <v>73</v>
      </c>
      <c r="I89" s="102">
        <v>70</v>
      </c>
      <c r="J89" s="102"/>
      <c r="K89" s="102">
        <v>76</v>
      </c>
      <c r="L89" s="102">
        <v>77</v>
      </c>
      <c r="M89" s="102">
        <v>64</v>
      </c>
      <c r="N89" s="102">
        <v>38</v>
      </c>
      <c r="O89" s="102">
        <v>77</v>
      </c>
      <c r="P89" s="102"/>
      <c r="Q89" s="102" t="s">
        <v>73</v>
      </c>
      <c r="R89" s="102">
        <v>45</v>
      </c>
      <c r="S89" s="102">
        <v>60</v>
      </c>
      <c r="T89" s="102" t="s">
        <v>73</v>
      </c>
      <c r="U89" s="102">
        <v>61</v>
      </c>
      <c r="V89" s="102"/>
      <c r="W89" s="102">
        <v>37</v>
      </c>
      <c r="X89" s="102">
        <v>38</v>
      </c>
      <c r="Y89" s="102">
        <v>46</v>
      </c>
      <c r="Z89" s="102">
        <v>45</v>
      </c>
      <c r="AA89" s="102">
        <v>75</v>
      </c>
      <c r="AB89" s="102"/>
      <c r="AC89" s="102">
        <v>47</v>
      </c>
      <c r="AD89" s="102" t="s">
        <v>73</v>
      </c>
      <c r="AE89" s="102">
        <v>44</v>
      </c>
      <c r="AF89" s="102" t="s">
        <v>73</v>
      </c>
      <c r="AG89" s="102">
        <v>44</v>
      </c>
      <c r="AH89" s="102"/>
      <c r="AI89" s="102" t="s">
        <v>73</v>
      </c>
      <c r="AJ89" s="102">
        <v>37</v>
      </c>
      <c r="AK89" s="102"/>
      <c r="AL89" s="102">
        <v>58</v>
      </c>
    </row>
    <row r="90" spans="1:38" ht="14.25" thickTop="1" thickBot="1">
      <c r="A90" s="110">
        <v>2006</v>
      </c>
      <c r="C90" s="104"/>
      <c r="E90" s="95" t="s">
        <v>73</v>
      </c>
      <c r="F90" s="95" t="s">
        <v>73</v>
      </c>
      <c r="G90" s="95" t="s">
        <v>73</v>
      </c>
      <c r="H90" s="95" t="s">
        <v>73</v>
      </c>
      <c r="I90" s="95" t="s">
        <v>73</v>
      </c>
      <c r="J90" s="95"/>
      <c r="K90" s="95" t="s">
        <v>73</v>
      </c>
      <c r="L90" s="95" t="s">
        <v>73</v>
      </c>
      <c r="M90" s="95" t="s">
        <v>73</v>
      </c>
      <c r="N90" s="95" t="s">
        <v>73</v>
      </c>
      <c r="O90" s="95" t="s">
        <v>73</v>
      </c>
      <c r="P90" s="95"/>
      <c r="Q90" s="95" t="s">
        <v>73</v>
      </c>
      <c r="R90" s="95" t="s">
        <v>73</v>
      </c>
      <c r="S90" s="95" t="s">
        <v>73</v>
      </c>
      <c r="T90" s="95" t="s">
        <v>73</v>
      </c>
      <c r="U90" s="95" t="s">
        <v>73</v>
      </c>
      <c r="V90" s="95"/>
      <c r="W90" s="95" t="s">
        <v>73</v>
      </c>
      <c r="X90" s="95" t="s">
        <v>73</v>
      </c>
      <c r="Y90" s="102" t="s">
        <v>73</v>
      </c>
      <c r="Z90" s="95" t="s">
        <v>73</v>
      </c>
      <c r="AA90" s="95" t="s">
        <v>73</v>
      </c>
      <c r="AB90" s="95"/>
      <c r="AC90" s="95" t="s">
        <v>73</v>
      </c>
      <c r="AD90" s="95" t="s">
        <v>73</v>
      </c>
      <c r="AE90" s="95" t="s">
        <v>73</v>
      </c>
      <c r="AF90" s="95" t="s">
        <v>73</v>
      </c>
      <c r="AG90" s="95" t="s">
        <v>73</v>
      </c>
      <c r="AH90" s="95"/>
      <c r="AI90" s="95" t="s">
        <v>73</v>
      </c>
      <c r="AJ90" s="95" t="s">
        <v>73</v>
      </c>
      <c r="AK90" s="95"/>
      <c r="AL90" s="95" t="s">
        <v>73</v>
      </c>
    </row>
    <row r="91" spans="1:38" ht="14.25" thickTop="1" thickBot="1">
      <c r="A91" s="110">
        <v>2007</v>
      </c>
      <c r="C91" s="104"/>
      <c r="E91" s="95" t="s">
        <v>73</v>
      </c>
      <c r="F91" s="95" t="s">
        <v>73</v>
      </c>
      <c r="G91" s="95" t="s">
        <v>73</v>
      </c>
      <c r="H91" s="95" t="s">
        <v>73</v>
      </c>
      <c r="I91" s="95" t="s">
        <v>73</v>
      </c>
      <c r="J91" s="95"/>
      <c r="K91" s="95" t="s">
        <v>73</v>
      </c>
      <c r="L91" s="95" t="s">
        <v>73</v>
      </c>
      <c r="M91" s="95" t="s">
        <v>73</v>
      </c>
      <c r="N91" s="95" t="s">
        <v>73</v>
      </c>
      <c r="O91" s="95" t="s">
        <v>73</v>
      </c>
      <c r="P91" s="95"/>
      <c r="Q91" s="95" t="s">
        <v>73</v>
      </c>
      <c r="R91" s="95" t="s">
        <v>73</v>
      </c>
      <c r="S91" s="95" t="s">
        <v>73</v>
      </c>
      <c r="T91" s="95" t="s">
        <v>73</v>
      </c>
      <c r="U91" s="95" t="s">
        <v>73</v>
      </c>
      <c r="V91" s="95"/>
      <c r="W91" s="95" t="s">
        <v>73</v>
      </c>
      <c r="X91" s="95" t="s">
        <v>73</v>
      </c>
      <c r="Y91" s="137" t="s">
        <v>73</v>
      </c>
      <c r="Z91" s="95" t="s">
        <v>73</v>
      </c>
      <c r="AA91" s="95" t="s">
        <v>73</v>
      </c>
      <c r="AB91" s="95"/>
      <c r="AC91" s="95" t="s">
        <v>73</v>
      </c>
      <c r="AD91" s="95" t="s">
        <v>73</v>
      </c>
      <c r="AE91" s="95" t="s">
        <v>73</v>
      </c>
      <c r="AF91" s="95" t="s">
        <v>73</v>
      </c>
      <c r="AG91" s="95" t="s">
        <v>73</v>
      </c>
      <c r="AH91" s="95"/>
      <c r="AI91" s="95" t="s">
        <v>73</v>
      </c>
      <c r="AJ91" s="95" t="s">
        <v>73</v>
      </c>
      <c r="AK91" s="95"/>
      <c r="AL91" s="95" t="s">
        <v>73</v>
      </c>
    </row>
    <row r="92" spans="1:38" ht="14.25" thickTop="1" thickBot="1">
      <c r="A92" s="110">
        <v>2008</v>
      </c>
      <c r="C92" s="104"/>
      <c r="E92" s="95" t="s">
        <v>73</v>
      </c>
      <c r="F92" s="95" t="s">
        <v>73</v>
      </c>
      <c r="G92" s="95" t="s">
        <v>73</v>
      </c>
      <c r="H92" s="95" t="s">
        <v>73</v>
      </c>
      <c r="I92" s="95" t="s">
        <v>73</v>
      </c>
      <c r="J92" s="95"/>
      <c r="K92" s="95" t="s">
        <v>73</v>
      </c>
      <c r="L92" s="95" t="s">
        <v>73</v>
      </c>
      <c r="M92" s="95" t="s">
        <v>73</v>
      </c>
      <c r="N92" s="95" t="s">
        <v>73</v>
      </c>
      <c r="O92" s="95" t="s">
        <v>73</v>
      </c>
      <c r="P92" s="95"/>
      <c r="Q92" s="95" t="s">
        <v>73</v>
      </c>
      <c r="R92" s="95" t="s">
        <v>73</v>
      </c>
      <c r="S92" s="95" t="s">
        <v>73</v>
      </c>
      <c r="T92" s="95" t="s">
        <v>73</v>
      </c>
      <c r="U92" s="95" t="s">
        <v>73</v>
      </c>
      <c r="V92" s="95"/>
      <c r="W92" s="95" t="s">
        <v>73</v>
      </c>
      <c r="X92" s="95" t="s">
        <v>73</v>
      </c>
      <c r="Y92" s="95" t="s">
        <v>73</v>
      </c>
      <c r="Z92" s="95" t="s">
        <v>73</v>
      </c>
      <c r="AA92" s="95" t="s">
        <v>73</v>
      </c>
      <c r="AB92" s="95"/>
      <c r="AC92" s="95" t="s">
        <v>73</v>
      </c>
      <c r="AD92" s="95" t="s">
        <v>73</v>
      </c>
      <c r="AE92" s="95" t="s">
        <v>73</v>
      </c>
      <c r="AF92" s="95" t="s">
        <v>73</v>
      </c>
      <c r="AG92" s="95" t="s">
        <v>73</v>
      </c>
      <c r="AH92" s="95"/>
      <c r="AI92" s="95" t="s">
        <v>73</v>
      </c>
      <c r="AJ92" s="95" t="s">
        <v>73</v>
      </c>
      <c r="AK92" s="95"/>
      <c r="AL92" s="95" t="s">
        <v>73</v>
      </c>
    </row>
    <row r="93" spans="1:38" ht="14.25" thickTop="1" thickBot="1">
      <c r="A93" s="110">
        <v>2009</v>
      </c>
      <c r="C93" s="104"/>
      <c r="E93" s="95" t="s">
        <v>73</v>
      </c>
      <c r="F93" s="95" t="s">
        <v>73</v>
      </c>
      <c r="G93" s="95" t="s">
        <v>73</v>
      </c>
      <c r="H93" s="95" t="s">
        <v>73</v>
      </c>
      <c r="I93" s="95" t="s">
        <v>73</v>
      </c>
      <c r="J93" s="95"/>
      <c r="K93" s="95" t="s">
        <v>73</v>
      </c>
      <c r="L93" s="95" t="s">
        <v>73</v>
      </c>
      <c r="M93" s="95" t="s">
        <v>73</v>
      </c>
      <c r="N93" s="95" t="s">
        <v>73</v>
      </c>
      <c r="O93" s="95" t="s">
        <v>73</v>
      </c>
      <c r="P93" s="95"/>
      <c r="Q93" s="95" t="s">
        <v>73</v>
      </c>
      <c r="R93" s="95" t="s">
        <v>73</v>
      </c>
      <c r="S93" s="95" t="s">
        <v>73</v>
      </c>
      <c r="T93" s="95" t="s">
        <v>73</v>
      </c>
      <c r="U93" s="95" t="s">
        <v>73</v>
      </c>
      <c r="V93" s="95"/>
      <c r="W93" s="95" t="s">
        <v>73</v>
      </c>
      <c r="X93" s="95" t="s">
        <v>73</v>
      </c>
      <c r="Y93" s="95" t="s">
        <v>73</v>
      </c>
      <c r="Z93" s="95" t="s">
        <v>73</v>
      </c>
      <c r="AA93" s="95" t="s">
        <v>73</v>
      </c>
      <c r="AB93" s="95"/>
      <c r="AC93" s="95" t="s">
        <v>73</v>
      </c>
      <c r="AD93" s="95" t="s">
        <v>73</v>
      </c>
      <c r="AE93" s="95" t="s">
        <v>73</v>
      </c>
      <c r="AF93" s="95" t="s">
        <v>73</v>
      </c>
      <c r="AG93" s="95" t="s">
        <v>73</v>
      </c>
      <c r="AH93" s="95"/>
      <c r="AI93" s="95" t="s">
        <v>73</v>
      </c>
      <c r="AJ93" s="95" t="s">
        <v>73</v>
      </c>
      <c r="AK93" s="95"/>
      <c r="AL93" s="95" t="s">
        <v>73</v>
      </c>
    </row>
    <row r="94" spans="1:38" ht="14.25" thickTop="1" thickBot="1">
      <c r="A94" s="110">
        <v>2010</v>
      </c>
      <c r="C94" s="104"/>
      <c r="E94" s="95" t="s">
        <v>73</v>
      </c>
      <c r="F94" s="95">
        <v>28</v>
      </c>
      <c r="G94" s="95" t="s">
        <v>73</v>
      </c>
      <c r="H94" s="95" t="s">
        <v>73</v>
      </c>
      <c r="I94" s="95">
        <v>68</v>
      </c>
      <c r="J94" s="95"/>
      <c r="K94" s="95">
        <v>93</v>
      </c>
      <c r="L94" s="95">
        <v>69</v>
      </c>
      <c r="M94" s="95">
        <v>65</v>
      </c>
      <c r="N94" s="95">
        <v>37</v>
      </c>
      <c r="O94" s="95">
        <v>99</v>
      </c>
      <c r="P94" s="95"/>
      <c r="Q94" s="95" t="s">
        <v>73</v>
      </c>
      <c r="R94" s="95">
        <v>32</v>
      </c>
      <c r="S94" s="95">
        <v>50</v>
      </c>
      <c r="T94" s="95" t="s">
        <v>73</v>
      </c>
      <c r="U94" s="95">
        <v>63</v>
      </c>
      <c r="V94" s="95"/>
      <c r="W94" s="95">
        <v>41</v>
      </c>
      <c r="X94" s="95">
        <v>36</v>
      </c>
      <c r="Y94" s="95">
        <v>40</v>
      </c>
      <c r="Z94" s="95">
        <v>44</v>
      </c>
      <c r="AA94" s="95">
        <v>64</v>
      </c>
      <c r="AB94" s="95"/>
      <c r="AC94" s="95">
        <v>47</v>
      </c>
      <c r="AD94" s="95" t="s">
        <v>73</v>
      </c>
      <c r="AE94" s="95">
        <v>51</v>
      </c>
      <c r="AF94" s="95" t="s">
        <v>73</v>
      </c>
      <c r="AG94" s="95">
        <v>36</v>
      </c>
      <c r="AH94" s="95"/>
      <c r="AI94" s="95" t="s">
        <v>73</v>
      </c>
      <c r="AJ94" s="95">
        <v>44</v>
      </c>
      <c r="AK94" s="95" t="s">
        <v>105</v>
      </c>
      <c r="AL94" s="95">
        <v>60</v>
      </c>
    </row>
    <row r="95" spans="1:38" ht="13.5" thickTop="1"/>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workbookViewId="0">
      <pane xSplit="2" ySplit="5" topLeftCell="G24" activePane="bottomRight" state="frozen"/>
      <selection pane="topRight" activeCell="D1" sqref="D1"/>
      <selection pane="bottomLeft" activeCell="A7" sqref="A7"/>
      <selection pane="bottomRight" activeCell="A2" sqref="A2"/>
    </sheetView>
  </sheetViews>
  <sheetFormatPr defaultRowHeight="12.75"/>
  <cols>
    <col min="1" max="1" width="16.7109375" style="43" customWidth="1"/>
    <col min="2" max="2" width="1.7109375" style="43" customWidth="1"/>
    <col min="3" max="41" width="5.7109375" style="43" customWidth="1"/>
    <col min="42" max="44" width="5.7109375" style="86" customWidth="1"/>
    <col min="45" max="46" width="5.7109375" style="95" customWidth="1"/>
    <col min="47" max="49" width="5.7109375" style="43" customWidth="1"/>
    <col min="50" max="16384" width="9.140625" style="43"/>
  </cols>
  <sheetData>
    <row r="1" spans="1:49">
      <c r="A1" s="127" t="s">
        <v>114</v>
      </c>
      <c r="B1" s="115"/>
      <c r="C1" s="115"/>
      <c r="D1" s="115"/>
      <c r="E1" s="115"/>
      <c r="F1" s="115"/>
      <c r="G1" s="115"/>
      <c r="H1" s="115"/>
      <c r="I1" s="115"/>
      <c r="J1" s="115"/>
      <c r="K1" s="115"/>
      <c r="L1" s="115"/>
      <c r="M1" s="115"/>
      <c r="N1" s="115"/>
      <c r="O1" s="115"/>
      <c r="P1" s="115"/>
    </row>
    <row r="2" spans="1:49">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49" ht="13.5" thickBot="1">
      <c r="A3" s="113" t="s">
        <v>22</v>
      </c>
      <c r="B3" s="113"/>
      <c r="C3" s="112">
        <v>1964</v>
      </c>
      <c r="D3" s="112">
        <v>1965</v>
      </c>
      <c r="E3" s="112">
        <v>1966</v>
      </c>
      <c r="F3" s="112">
        <v>1967</v>
      </c>
      <c r="G3" s="112">
        <v>1968</v>
      </c>
      <c r="H3" s="112">
        <v>1969</v>
      </c>
      <c r="I3" s="112">
        <v>1970</v>
      </c>
      <c r="J3" s="112">
        <v>1971</v>
      </c>
      <c r="K3" s="112">
        <v>1972</v>
      </c>
      <c r="L3" s="112">
        <v>1973</v>
      </c>
      <c r="M3" s="112">
        <v>1974</v>
      </c>
      <c r="N3" s="112">
        <v>1975</v>
      </c>
      <c r="O3" s="112">
        <v>1976</v>
      </c>
      <c r="P3" s="112">
        <v>1977</v>
      </c>
      <c r="Q3" s="132">
        <v>1978</v>
      </c>
      <c r="R3" s="132">
        <v>1979</v>
      </c>
      <c r="S3" s="132">
        <v>1980</v>
      </c>
      <c r="T3" s="132">
        <v>1981</v>
      </c>
      <c r="U3" s="132">
        <v>1982</v>
      </c>
      <c r="V3" s="132">
        <v>1983</v>
      </c>
      <c r="W3" s="132">
        <v>1984</v>
      </c>
      <c r="X3" s="132">
        <v>1985</v>
      </c>
      <c r="Y3" s="132">
        <v>1986</v>
      </c>
      <c r="Z3" s="133">
        <v>1987</v>
      </c>
      <c r="AA3" s="132">
        <v>1988</v>
      </c>
      <c r="AB3" s="132">
        <v>1989</v>
      </c>
      <c r="AC3" s="132">
        <v>1990</v>
      </c>
      <c r="AD3" s="132">
        <v>1991</v>
      </c>
      <c r="AE3" s="132">
        <v>1992</v>
      </c>
      <c r="AF3" s="132">
        <v>1993</v>
      </c>
      <c r="AG3" s="132">
        <v>1994</v>
      </c>
      <c r="AH3" s="132">
        <v>1995</v>
      </c>
      <c r="AI3" s="132">
        <v>1996</v>
      </c>
      <c r="AJ3" s="132">
        <v>1997</v>
      </c>
      <c r="AK3" s="132">
        <v>1998</v>
      </c>
      <c r="AL3" s="132">
        <v>1999</v>
      </c>
      <c r="AM3" s="132">
        <v>2000</v>
      </c>
      <c r="AN3" s="132">
        <v>2001</v>
      </c>
      <c r="AO3" s="132">
        <v>2002</v>
      </c>
      <c r="AP3" s="132">
        <v>2003</v>
      </c>
      <c r="AQ3" s="132">
        <v>2004</v>
      </c>
      <c r="AR3" s="132">
        <v>2005</v>
      </c>
      <c r="AS3" s="147">
        <v>2006</v>
      </c>
      <c r="AT3" s="147">
        <v>2007</v>
      </c>
      <c r="AU3" s="110">
        <v>2008</v>
      </c>
      <c r="AV3" s="110">
        <v>2009</v>
      </c>
      <c r="AW3" s="110">
        <v>2010</v>
      </c>
    </row>
    <row r="4" spans="1:49" ht="13.5" thickTop="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49">
      <c r="A5" s="115"/>
      <c r="B5" s="89"/>
      <c r="C5" s="123" t="s">
        <v>107</v>
      </c>
      <c r="D5" s="122"/>
      <c r="E5" s="122"/>
      <c r="F5" s="122"/>
      <c r="G5" s="122"/>
      <c r="H5" s="122"/>
      <c r="I5" s="122"/>
      <c r="J5" s="122"/>
      <c r="K5" s="122"/>
      <c r="L5" s="122"/>
      <c r="M5" s="122"/>
      <c r="N5" s="122"/>
      <c r="O5" s="122"/>
      <c r="P5" s="122"/>
      <c r="Q5" s="122"/>
      <c r="R5" s="122"/>
      <c r="S5" s="122"/>
      <c r="T5" s="122"/>
      <c r="U5" s="105"/>
      <c r="V5" s="122"/>
      <c r="W5" s="122"/>
      <c r="X5" s="122"/>
      <c r="Y5" s="122"/>
      <c r="Z5" s="122"/>
      <c r="AA5" s="122"/>
      <c r="AB5" s="122"/>
      <c r="AC5" s="122"/>
      <c r="AD5" s="122"/>
      <c r="AE5" s="122"/>
      <c r="AF5" s="122"/>
      <c r="AG5" s="122"/>
      <c r="AH5" s="122"/>
      <c r="AI5" s="122"/>
      <c r="AJ5" s="122"/>
      <c r="AK5" s="122"/>
      <c r="AL5" s="122"/>
      <c r="AM5" s="122"/>
      <c r="AN5" s="122"/>
      <c r="AO5" s="122"/>
      <c r="AP5" s="122"/>
      <c r="AQ5" s="106"/>
      <c r="AR5" s="106"/>
      <c r="AS5" s="146"/>
      <c r="AT5" s="146"/>
      <c r="AU5" s="104"/>
      <c r="AV5" s="104"/>
      <c r="AW5" s="104"/>
    </row>
    <row r="6" spans="1:49">
      <c r="A6" s="115"/>
      <c r="B6" s="89"/>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row>
    <row r="7" spans="1:49">
      <c r="A7" s="89" t="s">
        <v>101</v>
      </c>
      <c r="B7" s="89" t="s">
        <v>15</v>
      </c>
      <c r="C7" s="145">
        <v>98</v>
      </c>
      <c r="D7" s="145">
        <v>98</v>
      </c>
      <c r="E7" s="145">
        <v>100</v>
      </c>
      <c r="F7" s="145">
        <v>98</v>
      </c>
      <c r="G7" s="145">
        <v>99</v>
      </c>
      <c r="H7" s="145">
        <v>98</v>
      </c>
      <c r="I7" s="145">
        <v>100</v>
      </c>
      <c r="J7" s="119" t="s">
        <v>73</v>
      </c>
      <c r="K7" s="119" t="s">
        <v>73</v>
      </c>
      <c r="L7" s="119" t="s">
        <v>73</v>
      </c>
      <c r="M7" s="119" t="s">
        <v>73</v>
      </c>
      <c r="N7" s="119" t="s">
        <v>73</v>
      </c>
      <c r="O7" s="119" t="s">
        <v>73</v>
      </c>
      <c r="P7" s="119" t="s">
        <v>73</v>
      </c>
      <c r="Q7" s="119" t="s">
        <v>73</v>
      </c>
      <c r="R7" s="119" t="s">
        <v>73</v>
      </c>
      <c r="S7" s="119" t="s">
        <v>73</v>
      </c>
      <c r="T7" s="119" t="s">
        <v>73</v>
      </c>
      <c r="U7" s="119" t="s">
        <v>73</v>
      </c>
      <c r="V7" s="119" t="s">
        <v>73</v>
      </c>
      <c r="W7" s="119" t="s">
        <v>73</v>
      </c>
      <c r="X7" s="119" t="s">
        <v>73</v>
      </c>
      <c r="Y7" s="119" t="s">
        <v>73</v>
      </c>
      <c r="Z7" s="119" t="s">
        <v>73</v>
      </c>
      <c r="AA7" s="119" t="s">
        <v>73</v>
      </c>
      <c r="AB7" s="119" t="s">
        <v>73</v>
      </c>
      <c r="AC7" s="119" t="s">
        <v>73</v>
      </c>
      <c r="AD7" s="119" t="s">
        <v>73</v>
      </c>
      <c r="AE7" s="119" t="s">
        <v>73</v>
      </c>
      <c r="AF7" s="119" t="s">
        <v>73</v>
      </c>
      <c r="AG7" s="119" t="s">
        <v>73</v>
      </c>
      <c r="AH7" s="119" t="s">
        <v>73</v>
      </c>
      <c r="AI7" s="119" t="s">
        <v>73</v>
      </c>
      <c r="AJ7" s="119" t="s">
        <v>73</v>
      </c>
      <c r="AK7" s="119" t="s">
        <v>73</v>
      </c>
      <c r="AL7" s="119" t="s">
        <v>73</v>
      </c>
      <c r="AM7" s="119" t="s">
        <v>73</v>
      </c>
      <c r="AN7" s="119" t="s">
        <v>73</v>
      </c>
      <c r="AO7" s="119" t="s">
        <v>73</v>
      </c>
      <c r="AP7" s="119" t="s">
        <v>73</v>
      </c>
      <c r="AQ7" s="119" t="s">
        <v>73</v>
      </c>
      <c r="AR7" s="119" t="s">
        <v>73</v>
      </c>
      <c r="AS7" s="95" t="s">
        <v>73</v>
      </c>
      <c r="AT7" s="95" t="s">
        <v>73</v>
      </c>
      <c r="AU7" s="95" t="s">
        <v>73</v>
      </c>
      <c r="AV7" s="95" t="s">
        <v>73</v>
      </c>
      <c r="AW7" s="95" t="s">
        <v>73</v>
      </c>
    </row>
    <row r="8" spans="1:49">
      <c r="A8" s="89" t="s">
        <v>100</v>
      </c>
      <c r="B8" s="89" t="s">
        <v>15</v>
      </c>
      <c r="C8" s="119" t="s">
        <v>73</v>
      </c>
      <c r="D8" s="119" t="s">
        <v>73</v>
      </c>
      <c r="E8" s="119" t="s">
        <v>73</v>
      </c>
      <c r="F8" s="119" t="s">
        <v>73</v>
      </c>
      <c r="G8" s="119" t="s">
        <v>73</v>
      </c>
      <c r="H8" s="119" t="s">
        <v>73</v>
      </c>
      <c r="I8" s="119" t="s">
        <v>73</v>
      </c>
      <c r="J8" s="145">
        <v>37</v>
      </c>
      <c r="K8" s="145">
        <v>14</v>
      </c>
      <c r="L8" s="145">
        <v>19</v>
      </c>
      <c r="M8" s="145">
        <v>26</v>
      </c>
      <c r="N8" s="145">
        <v>20</v>
      </c>
      <c r="O8" s="145">
        <v>34</v>
      </c>
      <c r="P8" s="145">
        <v>37</v>
      </c>
      <c r="Q8" s="145">
        <v>29</v>
      </c>
      <c r="R8" s="145">
        <v>37</v>
      </c>
      <c r="S8" s="119" t="s">
        <v>73</v>
      </c>
      <c r="T8" s="119" t="s">
        <v>73</v>
      </c>
      <c r="U8" s="119" t="s">
        <v>73</v>
      </c>
      <c r="V8" s="119" t="s">
        <v>73</v>
      </c>
      <c r="W8" s="119" t="s">
        <v>73</v>
      </c>
      <c r="X8" s="119" t="s">
        <v>73</v>
      </c>
      <c r="Y8" s="119" t="s">
        <v>73</v>
      </c>
      <c r="Z8" s="119" t="s">
        <v>73</v>
      </c>
      <c r="AA8" s="119" t="s">
        <v>73</v>
      </c>
      <c r="AB8" s="119" t="s">
        <v>73</v>
      </c>
      <c r="AC8" s="119" t="s">
        <v>73</v>
      </c>
      <c r="AD8" s="119" t="s">
        <v>73</v>
      </c>
      <c r="AE8" s="119" t="s">
        <v>73</v>
      </c>
      <c r="AF8" s="119" t="s">
        <v>73</v>
      </c>
      <c r="AG8" s="119" t="s">
        <v>73</v>
      </c>
      <c r="AH8" s="119" t="s">
        <v>73</v>
      </c>
      <c r="AI8" s="119" t="s">
        <v>73</v>
      </c>
      <c r="AJ8" s="119" t="s">
        <v>73</v>
      </c>
      <c r="AK8" s="119">
        <v>49</v>
      </c>
      <c r="AL8" s="119">
        <v>16</v>
      </c>
      <c r="AM8" s="119">
        <v>16</v>
      </c>
      <c r="AN8" s="119">
        <v>21</v>
      </c>
      <c r="AO8" s="119" t="s">
        <v>73</v>
      </c>
      <c r="AP8" s="144">
        <v>31</v>
      </c>
      <c r="AQ8" s="119" t="s">
        <v>73</v>
      </c>
      <c r="AR8" s="119">
        <v>21</v>
      </c>
      <c r="AS8" s="95" t="s">
        <v>73</v>
      </c>
      <c r="AT8" s="95" t="s">
        <v>73</v>
      </c>
      <c r="AU8" s="95" t="s">
        <v>73</v>
      </c>
      <c r="AV8" s="95" t="s">
        <v>73</v>
      </c>
      <c r="AW8" s="95">
        <v>8</v>
      </c>
    </row>
    <row r="9" spans="1:49">
      <c r="A9" s="89" t="s">
        <v>99</v>
      </c>
      <c r="B9" s="89" t="s">
        <v>15</v>
      </c>
      <c r="C9" s="119" t="s">
        <v>73</v>
      </c>
      <c r="D9" s="119" t="s">
        <v>73</v>
      </c>
      <c r="E9" s="119" t="s">
        <v>73</v>
      </c>
      <c r="F9" s="119" t="s">
        <v>73</v>
      </c>
      <c r="G9" s="119" t="s">
        <v>73</v>
      </c>
      <c r="H9" s="119" t="s">
        <v>73</v>
      </c>
      <c r="I9" s="119" t="s">
        <v>73</v>
      </c>
      <c r="J9" s="145">
        <v>100</v>
      </c>
      <c r="K9" s="145">
        <v>95</v>
      </c>
      <c r="L9" s="145">
        <v>98</v>
      </c>
      <c r="M9" s="145">
        <v>92</v>
      </c>
      <c r="N9" s="145">
        <v>94</v>
      </c>
      <c r="O9" s="145">
        <v>95</v>
      </c>
      <c r="P9" s="119" t="s">
        <v>73</v>
      </c>
      <c r="Q9" s="119" t="s">
        <v>73</v>
      </c>
      <c r="R9" s="119" t="s">
        <v>73</v>
      </c>
      <c r="S9" s="119" t="s">
        <v>73</v>
      </c>
      <c r="T9" s="119" t="s">
        <v>73</v>
      </c>
      <c r="U9" s="119" t="s">
        <v>73</v>
      </c>
      <c r="V9" s="119" t="s">
        <v>73</v>
      </c>
      <c r="W9" s="119" t="s">
        <v>73</v>
      </c>
      <c r="X9" s="119" t="s">
        <v>73</v>
      </c>
      <c r="Y9" s="119" t="s">
        <v>73</v>
      </c>
      <c r="Z9" s="119" t="s">
        <v>73</v>
      </c>
      <c r="AA9" s="119" t="s">
        <v>73</v>
      </c>
      <c r="AB9" s="119" t="s">
        <v>73</v>
      </c>
      <c r="AC9" s="119" t="s">
        <v>73</v>
      </c>
      <c r="AD9" s="119" t="s">
        <v>73</v>
      </c>
      <c r="AE9" s="119" t="s">
        <v>73</v>
      </c>
      <c r="AF9" s="119" t="s">
        <v>73</v>
      </c>
      <c r="AG9" s="119" t="s">
        <v>73</v>
      </c>
      <c r="AH9" s="119">
        <v>78</v>
      </c>
      <c r="AI9" s="119" t="s">
        <v>73</v>
      </c>
      <c r="AJ9" s="119" t="s">
        <v>73</v>
      </c>
      <c r="AK9" s="119" t="s">
        <v>73</v>
      </c>
      <c r="AL9" s="119" t="s">
        <v>73</v>
      </c>
      <c r="AM9" s="119" t="s">
        <v>73</v>
      </c>
      <c r="AN9" s="119" t="s">
        <v>73</v>
      </c>
      <c r="AO9" s="119" t="s">
        <v>73</v>
      </c>
      <c r="AP9" s="119" t="s">
        <v>73</v>
      </c>
      <c r="AQ9" s="119" t="s">
        <v>73</v>
      </c>
      <c r="AR9" s="119" t="s">
        <v>73</v>
      </c>
      <c r="AS9" s="95" t="s">
        <v>73</v>
      </c>
      <c r="AT9" s="95" t="s">
        <v>73</v>
      </c>
      <c r="AU9" s="95" t="s">
        <v>73</v>
      </c>
      <c r="AV9" s="95" t="s">
        <v>73</v>
      </c>
      <c r="AW9" s="95" t="s">
        <v>73</v>
      </c>
    </row>
    <row r="10" spans="1:49">
      <c r="A10" s="89" t="s">
        <v>98</v>
      </c>
      <c r="B10" s="89" t="s">
        <v>15</v>
      </c>
      <c r="C10" s="119" t="s">
        <v>73</v>
      </c>
      <c r="D10" s="145">
        <v>100</v>
      </c>
      <c r="E10" s="145">
        <v>99</v>
      </c>
      <c r="F10" s="145">
        <v>94</v>
      </c>
      <c r="G10" s="145">
        <v>98</v>
      </c>
      <c r="H10" s="145">
        <v>100</v>
      </c>
      <c r="I10" s="145">
        <v>96</v>
      </c>
      <c r="J10" s="119" t="s">
        <v>73</v>
      </c>
      <c r="K10" s="119" t="s">
        <v>73</v>
      </c>
      <c r="L10" s="119" t="s">
        <v>73</v>
      </c>
      <c r="M10" s="119" t="s">
        <v>73</v>
      </c>
      <c r="N10" s="119" t="s">
        <v>73</v>
      </c>
      <c r="O10" s="119" t="s">
        <v>73</v>
      </c>
      <c r="P10" s="119" t="s">
        <v>73</v>
      </c>
      <c r="Q10" s="119" t="s">
        <v>73</v>
      </c>
      <c r="R10" s="119" t="s">
        <v>73</v>
      </c>
      <c r="S10" s="119" t="s">
        <v>73</v>
      </c>
      <c r="T10" s="119" t="s">
        <v>73</v>
      </c>
      <c r="U10" s="119" t="s">
        <v>73</v>
      </c>
      <c r="V10" s="119" t="s">
        <v>73</v>
      </c>
      <c r="W10" s="119" t="s">
        <v>73</v>
      </c>
      <c r="X10" s="119" t="s">
        <v>73</v>
      </c>
      <c r="Y10" s="119" t="s">
        <v>73</v>
      </c>
      <c r="Z10" s="119" t="s">
        <v>73</v>
      </c>
      <c r="AA10" s="119" t="s">
        <v>73</v>
      </c>
      <c r="AB10" s="119" t="s">
        <v>73</v>
      </c>
      <c r="AC10" s="119" t="s">
        <v>73</v>
      </c>
      <c r="AD10" s="119" t="s">
        <v>73</v>
      </c>
      <c r="AE10" s="119" t="s">
        <v>73</v>
      </c>
      <c r="AF10" s="119" t="s">
        <v>73</v>
      </c>
      <c r="AG10" s="119" t="s">
        <v>73</v>
      </c>
      <c r="AH10" s="119" t="s">
        <v>73</v>
      </c>
      <c r="AI10" s="119" t="s">
        <v>73</v>
      </c>
      <c r="AJ10" s="119" t="s">
        <v>73</v>
      </c>
      <c r="AK10" s="119" t="s">
        <v>73</v>
      </c>
      <c r="AL10" s="119" t="s">
        <v>73</v>
      </c>
      <c r="AM10" s="119" t="s">
        <v>73</v>
      </c>
      <c r="AN10" s="119" t="s">
        <v>73</v>
      </c>
      <c r="AO10" s="119" t="s">
        <v>73</v>
      </c>
      <c r="AP10" s="119" t="s">
        <v>73</v>
      </c>
      <c r="AQ10" s="119" t="s">
        <v>73</v>
      </c>
      <c r="AR10" s="119" t="s">
        <v>73</v>
      </c>
      <c r="AS10" s="95" t="s">
        <v>73</v>
      </c>
      <c r="AT10" s="95" t="s">
        <v>73</v>
      </c>
      <c r="AU10" s="95" t="s">
        <v>73</v>
      </c>
      <c r="AV10" s="95" t="s">
        <v>73</v>
      </c>
      <c r="AW10" s="95" t="s">
        <v>73</v>
      </c>
    </row>
    <row r="11" spans="1:49">
      <c r="A11" s="89" t="s">
        <v>97</v>
      </c>
      <c r="B11" s="89" t="s">
        <v>15</v>
      </c>
      <c r="C11" s="145">
        <v>99</v>
      </c>
      <c r="D11" s="145">
        <v>100</v>
      </c>
      <c r="E11" s="145">
        <v>99</v>
      </c>
      <c r="F11" s="145">
        <v>100</v>
      </c>
      <c r="G11" s="145">
        <v>100</v>
      </c>
      <c r="H11" s="145">
        <v>99</v>
      </c>
      <c r="I11" s="145">
        <v>100</v>
      </c>
      <c r="J11" s="145">
        <v>98</v>
      </c>
      <c r="K11" s="145">
        <v>113</v>
      </c>
      <c r="L11" s="145">
        <v>98</v>
      </c>
      <c r="M11" s="145">
        <v>98</v>
      </c>
      <c r="N11" s="145">
        <v>96</v>
      </c>
      <c r="O11" s="145">
        <v>100</v>
      </c>
      <c r="P11" s="145">
        <v>100</v>
      </c>
      <c r="Q11" s="145">
        <v>98</v>
      </c>
      <c r="R11" s="145">
        <v>100</v>
      </c>
      <c r="S11" s="145">
        <v>97</v>
      </c>
      <c r="T11" s="119" t="s">
        <v>73</v>
      </c>
      <c r="U11" s="119" t="s">
        <v>73</v>
      </c>
      <c r="V11" s="119" t="s">
        <v>73</v>
      </c>
      <c r="W11" s="119" t="s">
        <v>73</v>
      </c>
      <c r="X11" s="119" t="s">
        <v>73</v>
      </c>
      <c r="Y11" s="119" t="s">
        <v>73</v>
      </c>
      <c r="Z11" s="119" t="s">
        <v>73</v>
      </c>
      <c r="AA11" s="119" t="s">
        <v>73</v>
      </c>
      <c r="AB11" s="119" t="s">
        <v>73</v>
      </c>
      <c r="AC11" s="119" t="s">
        <v>73</v>
      </c>
      <c r="AD11" s="119" t="s">
        <v>73</v>
      </c>
      <c r="AE11" s="119" t="s">
        <v>73</v>
      </c>
      <c r="AF11" s="119" t="s">
        <v>73</v>
      </c>
      <c r="AG11" s="119" t="s">
        <v>73</v>
      </c>
      <c r="AH11" s="119">
        <v>96</v>
      </c>
      <c r="AI11" s="119" t="s">
        <v>73</v>
      </c>
      <c r="AJ11" s="119" t="s">
        <v>73</v>
      </c>
      <c r="AK11" s="119" t="s">
        <v>73</v>
      </c>
      <c r="AL11" s="119" t="s">
        <v>73</v>
      </c>
      <c r="AM11" s="119" t="s">
        <v>73</v>
      </c>
      <c r="AN11" s="119">
        <v>87</v>
      </c>
      <c r="AO11" s="119" t="s">
        <v>73</v>
      </c>
      <c r="AP11" s="119" t="s">
        <v>73</v>
      </c>
      <c r="AQ11" s="119" t="s">
        <v>73</v>
      </c>
      <c r="AR11" s="119">
        <v>87</v>
      </c>
      <c r="AS11" s="95" t="s">
        <v>73</v>
      </c>
      <c r="AT11" s="95" t="s">
        <v>73</v>
      </c>
      <c r="AU11" s="95" t="s">
        <v>73</v>
      </c>
      <c r="AV11" s="95" t="s">
        <v>73</v>
      </c>
      <c r="AW11" s="95">
        <v>78</v>
      </c>
    </row>
    <row r="12" spans="1:49">
      <c r="A12" s="89"/>
      <c r="B12" s="89"/>
      <c r="C12" s="145"/>
      <c r="D12" s="145"/>
      <c r="E12" s="145"/>
      <c r="F12" s="145"/>
      <c r="G12" s="145"/>
      <c r="H12" s="145"/>
      <c r="I12" s="145"/>
      <c r="J12" s="145"/>
      <c r="K12" s="145"/>
      <c r="L12" s="145"/>
      <c r="M12" s="145"/>
      <c r="N12" s="145"/>
      <c r="O12" s="145"/>
      <c r="P12" s="145"/>
      <c r="Q12" s="145"/>
      <c r="R12" s="145"/>
      <c r="S12" s="145"/>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U12" s="95"/>
      <c r="AV12" s="95"/>
      <c r="AW12" s="95"/>
    </row>
    <row r="13" spans="1:49">
      <c r="A13" s="89" t="s">
        <v>96</v>
      </c>
      <c r="B13" s="89" t="s">
        <v>15</v>
      </c>
      <c r="C13" s="145">
        <v>82</v>
      </c>
      <c r="D13" s="145">
        <v>86</v>
      </c>
      <c r="E13" s="145">
        <v>89</v>
      </c>
      <c r="F13" s="145">
        <v>89</v>
      </c>
      <c r="G13" s="145">
        <v>94</v>
      </c>
      <c r="H13" s="145">
        <v>90</v>
      </c>
      <c r="I13" s="145">
        <v>94</v>
      </c>
      <c r="J13" s="145">
        <v>87</v>
      </c>
      <c r="K13" s="145">
        <v>91</v>
      </c>
      <c r="L13" s="145">
        <v>88</v>
      </c>
      <c r="M13" s="145">
        <v>92</v>
      </c>
      <c r="N13" s="145">
        <v>89</v>
      </c>
      <c r="O13" s="145">
        <v>94</v>
      </c>
      <c r="P13" s="145">
        <v>97</v>
      </c>
      <c r="Q13" s="145">
        <v>91</v>
      </c>
      <c r="R13" s="145">
        <v>91</v>
      </c>
      <c r="S13" s="145">
        <v>90</v>
      </c>
      <c r="T13" s="145">
        <v>94</v>
      </c>
      <c r="U13" s="145">
        <v>94</v>
      </c>
      <c r="V13" s="145">
        <v>94</v>
      </c>
      <c r="W13" s="145">
        <v>90</v>
      </c>
      <c r="X13" s="145">
        <v>88</v>
      </c>
      <c r="Y13" s="145">
        <v>82</v>
      </c>
      <c r="Z13" s="145">
        <v>85</v>
      </c>
      <c r="AA13" s="145">
        <v>89</v>
      </c>
      <c r="AB13" s="145">
        <v>85</v>
      </c>
      <c r="AC13" s="145">
        <v>89</v>
      </c>
      <c r="AD13" s="145">
        <v>85</v>
      </c>
      <c r="AE13" s="145">
        <v>84</v>
      </c>
      <c r="AF13" s="145">
        <v>81</v>
      </c>
      <c r="AG13" s="145">
        <v>87</v>
      </c>
      <c r="AH13" s="145">
        <v>84</v>
      </c>
      <c r="AI13" s="145">
        <v>83</v>
      </c>
      <c r="AJ13" s="145">
        <v>87</v>
      </c>
      <c r="AK13" s="145">
        <v>70</v>
      </c>
      <c r="AL13" s="145">
        <v>81</v>
      </c>
      <c r="AM13" s="145">
        <v>81</v>
      </c>
      <c r="AN13" s="145">
        <v>82</v>
      </c>
      <c r="AO13" s="115">
        <v>77</v>
      </c>
      <c r="AP13" s="144">
        <v>78</v>
      </c>
      <c r="AQ13" s="119" t="s">
        <v>73</v>
      </c>
      <c r="AR13" s="119">
        <v>84</v>
      </c>
      <c r="AS13" s="95" t="s">
        <v>73</v>
      </c>
      <c r="AT13" s="95" t="s">
        <v>73</v>
      </c>
      <c r="AU13" s="95" t="s">
        <v>73</v>
      </c>
      <c r="AV13" s="95" t="s">
        <v>73</v>
      </c>
      <c r="AW13" s="95">
        <v>81</v>
      </c>
    </row>
    <row r="14" spans="1:49">
      <c r="A14" s="89" t="s">
        <v>95</v>
      </c>
      <c r="B14" s="89" t="s">
        <v>15</v>
      </c>
      <c r="C14" s="145">
        <v>99</v>
      </c>
      <c r="D14" s="145">
        <v>99</v>
      </c>
      <c r="E14" s="145">
        <v>99</v>
      </c>
      <c r="F14" s="145">
        <v>99</v>
      </c>
      <c r="G14" s="145">
        <v>99</v>
      </c>
      <c r="H14" s="145">
        <v>97</v>
      </c>
      <c r="I14" s="145">
        <v>99</v>
      </c>
      <c r="J14" s="145">
        <v>98</v>
      </c>
      <c r="K14" s="145">
        <v>99</v>
      </c>
      <c r="L14" s="145">
        <v>93</v>
      </c>
      <c r="M14" s="145">
        <v>96</v>
      </c>
      <c r="N14" s="145">
        <v>96</v>
      </c>
      <c r="O14" s="145">
        <v>99</v>
      </c>
      <c r="P14" s="145">
        <v>96</v>
      </c>
      <c r="Q14" s="145">
        <v>94</v>
      </c>
      <c r="R14" s="145">
        <v>93</v>
      </c>
      <c r="S14" s="145">
        <v>96</v>
      </c>
      <c r="T14" s="145">
        <v>94</v>
      </c>
      <c r="U14" s="145">
        <v>96</v>
      </c>
      <c r="V14" s="145">
        <v>89</v>
      </c>
      <c r="W14" s="145">
        <v>93</v>
      </c>
      <c r="X14" s="145">
        <v>84</v>
      </c>
      <c r="Y14" s="145">
        <v>86</v>
      </c>
      <c r="Z14" s="145">
        <v>84</v>
      </c>
      <c r="AA14" s="145">
        <v>85</v>
      </c>
      <c r="AB14" s="145">
        <v>87</v>
      </c>
      <c r="AC14" s="145">
        <v>89</v>
      </c>
      <c r="AD14" s="145">
        <v>86</v>
      </c>
      <c r="AE14" s="145">
        <v>84</v>
      </c>
      <c r="AF14" s="145">
        <v>79</v>
      </c>
      <c r="AG14" s="145">
        <v>82</v>
      </c>
      <c r="AH14" s="145">
        <v>82</v>
      </c>
      <c r="AI14" s="145">
        <v>88</v>
      </c>
      <c r="AJ14" s="145">
        <v>82</v>
      </c>
      <c r="AK14" s="145">
        <v>90</v>
      </c>
      <c r="AL14" s="145">
        <v>88</v>
      </c>
      <c r="AM14" s="145">
        <v>88</v>
      </c>
      <c r="AN14" s="145">
        <v>84</v>
      </c>
      <c r="AO14" s="115">
        <v>84</v>
      </c>
      <c r="AP14" s="144">
        <v>83</v>
      </c>
      <c r="AQ14" s="119" t="s">
        <v>73</v>
      </c>
      <c r="AR14" s="119">
        <v>88</v>
      </c>
      <c r="AS14" s="95" t="s">
        <v>73</v>
      </c>
      <c r="AT14" s="95" t="s">
        <v>73</v>
      </c>
      <c r="AU14" s="95" t="s">
        <v>73</v>
      </c>
      <c r="AV14" s="95" t="s">
        <v>73</v>
      </c>
      <c r="AW14" s="95">
        <v>87</v>
      </c>
    </row>
    <row r="15" spans="1:49">
      <c r="A15" s="89" t="s">
        <v>94</v>
      </c>
      <c r="B15" s="89" t="s">
        <v>15</v>
      </c>
      <c r="C15" s="145">
        <v>62</v>
      </c>
      <c r="D15" s="145">
        <v>71</v>
      </c>
      <c r="E15" s="145">
        <v>78</v>
      </c>
      <c r="F15" s="145">
        <v>78</v>
      </c>
      <c r="G15" s="145">
        <v>80</v>
      </c>
      <c r="H15" s="145">
        <v>83</v>
      </c>
      <c r="I15" s="145">
        <v>87</v>
      </c>
      <c r="J15" s="145">
        <v>84</v>
      </c>
      <c r="K15" s="145">
        <v>86</v>
      </c>
      <c r="L15" s="145">
        <v>80</v>
      </c>
      <c r="M15" s="145">
        <v>79</v>
      </c>
      <c r="N15" s="145">
        <v>82</v>
      </c>
      <c r="O15" s="145">
        <v>85</v>
      </c>
      <c r="P15" s="145">
        <v>89</v>
      </c>
      <c r="Q15" s="145">
        <v>82</v>
      </c>
      <c r="R15" s="145">
        <v>88</v>
      </c>
      <c r="S15" s="145">
        <v>85</v>
      </c>
      <c r="T15" s="145">
        <v>88</v>
      </c>
      <c r="U15" s="145">
        <v>89</v>
      </c>
      <c r="V15" s="145">
        <v>85</v>
      </c>
      <c r="W15" s="145">
        <v>86</v>
      </c>
      <c r="X15" s="145">
        <v>83</v>
      </c>
      <c r="Y15" s="145">
        <v>81</v>
      </c>
      <c r="Z15" s="145">
        <v>82</v>
      </c>
      <c r="AA15" s="145">
        <v>87</v>
      </c>
      <c r="AB15" s="145">
        <v>83</v>
      </c>
      <c r="AC15" s="145">
        <v>80</v>
      </c>
      <c r="AD15" s="145">
        <v>77</v>
      </c>
      <c r="AE15" s="145">
        <v>73</v>
      </c>
      <c r="AF15" s="145">
        <v>77</v>
      </c>
      <c r="AG15" s="145">
        <v>74</v>
      </c>
      <c r="AH15" s="145">
        <v>76</v>
      </c>
      <c r="AI15" s="145">
        <v>81</v>
      </c>
      <c r="AJ15" s="145">
        <v>75</v>
      </c>
      <c r="AK15" s="145">
        <v>81</v>
      </c>
      <c r="AL15" s="145">
        <v>75</v>
      </c>
      <c r="AM15" s="145">
        <v>75</v>
      </c>
      <c r="AN15" s="145">
        <v>62</v>
      </c>
      <c r="AO15" s="115">
        <v>69</v>
      </c>
      <c r="AP15" s="144">
        <v>65</v>
      </c>
      <c r="AQ15" s="119" t="s">
        <v>73</v>
      </c>
      <c r="AR15" s="119">
        <v>92</v>
      </c>
      <c r="AS15" s="95" t="s">
        <v>73</v>
      </c>
      <c r="AT15" s="95" t="s">
        <v>73</v>
      </c>
      <c r="AU15" s="95" t="s">
        <v>73</v>
      </c>
      <c r="AV15" s="95" t="s">
        <v>73</v>
      </c>
      <c r="AW15" s="95">
        <v>68</v>
      </c>
    </row>
    <row r="16" spans="1:49">
      <c r="A16" s="89" t="s">
        <v>93</v>
      </c>
      <c r="B16" s="89" t="s">
        <v>15</v>
      </c>
      <c r="C16" s="145">
        <v>29</v>
      </c>
      <c r="D16" s="145">
        <v>43</v>
      </c>
      <c r="E16" s="145">
        <v>45</v>
      </c>
      <c r="F16" s="145">
        <v>46</v>
      </c>
      <c r="G16" s="145">
        <v>49</v>
      </c>
      <c r="H16" s="145">
        <v>47</v>
      </c>
      <c r="I16" s="145">
        <v>53</v>
      </c>
      <c r="J16" s="145">
        <v>49</v>
      </c>
      <c r="K16" s="145">
        <v>66</v>
      </c>
      <c r="L16" s="145">
        <v>42</v>
      </c>
      <c r="M16" s="145">
        <v>48</v>
      </c>
      <c r="N16" s="145">
        <v>47</v>
      </c>
      <c r="O16" s="145">
        <v>44</v>
      </c>
      <c r="P16" s="145">
        <v>34</v>
      </c>
      <c r="Q16" s="145">
        <v>45</v>
      </c>
      <c r="R16" s="145">
        <v>32</v>
      </c>
      <c r="S16" s="145">
        <v>31</v>
      </c>
      <c r="T16" s="119" t="s">
        <v>73</v>
      </c>
      <c r="U16" s="119" t="s">
        <v>73</v>
      </c>
      <c r="V16" s="119" t="s">
        <v>73</v>
      </c>
      <c r="W16" s="119" t="s">
        <v>73</v>
      </c>
      <c r="X16" s="119" t="s">
        <v>73</v>
      </c>
      <c r="Y16" s="119" t="s">
        <v>73</v>
      </c>
      <c r="Z16" s="119" t="s">
        <v>73</v>
      </c>
      <c r="AA16" s="119" t="s">
        <v>73</v>
      </c>
      <c r="AB16" s="119" t="s">
        <v>73</v>
      </c>
      <c r="AC16" s="119" t="s">
        <v>73</v>
      </c>
      <c r="AD16" s="119" t="s">
        <v>73</v>
      </c>
      <c r="AE16" s="119" t="s">
        <v>73</v>
      </c>
      <c r="AF16" s="119" t="s">
        <v>73</v>
      </c>
      <c r="AG16" s="119" t="s">
        <v>73</v>
      </c>
      <c r="AH16" s="119">
        <v>24</v>
      </c>
      <c r="AI16" s="145">
        <v>29</v>
      </c>
      <c r="AJ16" s="119" t="s">
        <v>73</v>
      </c>
      <c r="AK16" s="119">
        <v>21</v>
      </c>
      <c r="AL16" s="119">
        <v>22</v>
      </c>
      <c r="AM16" s="119">
        <v>22</v>
      </c>
      <c r="AN16" s="119">
        <v>19</v>
      </c>
      <c r="AO16" s="119" t="s">
        <v>73</v>
      </c>
      <c r="AP16" s="144">
        <v>30</v>
      </c>
      <c r="AQ16" s="119" t="s">
        <v>73</v>
      </c>
      <c r="AR16" s="119">
        <v>26</v>
      </c>
      <c r="AS16" s="95" t="s">
        <v>73</v>
      </c>
      <c r="AT16" s="95" t="s">
        <v>73</v>
      </c>
      <c r="AU16" s="95" t="s">
        <v>73</v>
      </c>
      <c r="AV16" s="95" t="s">
        <v>73</v>
      </c>
      <c r="AW16" s="95">
        <v>37</v>
      </c>
    </row>
    <row r="17" spans="1:49">
      <c r="A17" s="89" t="s">
        <v>92</v>
      </c>
      <c r="B17" s="89" t="s">
        <v>15</v>
      </c>
      <c r="C17" s="145">
        <v>92</v>
      </c>
      <c r="D17" s="145">
        <v>90</v>
      </c>
      <c r="E17" s="145">
        <v>95</v>
      </c>
      <c r="F17" s="145">
        <v>84</v>
      </c>
      <c r="G17" s="145">
        <v>94</v>
      </c>
      <c r="H17" s="145">
        <v>91</v>
      </c>
      <c r="I17" s="145">
        <v>93</v>
      </c>
      <c r="J17" s="145">
        <v>97</v>
      </c>
      <c r="K17" s="145">
        <v>91</v>
      </c>
      <c r="L17" s="145">
        <v>91</v>
      </c>
      <c r="M17" s="145">
        <v>96</v>
      </c>
      <c r="N17" s="145">
        <v>99</v>
      </c>
      <c r="O17" s="145">
        <v>94</v>
      </c>
      <c r="P17" s="145">
        <v>98</v>
      </c>
      <c r="Q17" s="145">
        <v>92</v>
      </c>
      <c r="R17" s="145">
        <v>94</v>
      </c>
      <c r="S17" s="145">
        <v>89</v>
      </c>
      <c r="T17" s="119" t="s">
        <v>73</v>
      </c>
      <c r="U17" s="119" t="s">
        <v>73</v>
      </c>
      <c r="V17" s="119" t="s">
        <v>73</v>
      </c>
      <c r="W17" s="119" t="s">
        <v>73</v>
      </c>
      <c r="X17" s="119" t="s">
        <v>73</v>
      </c>
      <c r="Y17" s="119" t="s">
        <v>73</v>
      </c>
      <c r="Z17" s="119" t="s">
        <v>73</v>
      </c>
      <c r="AA17" s="119" t="s">
        <v>73</v>
      </c>
      <c r="AB17" s="119" t="s">
        <v>73</v>
      </c>
      <c r="AC17" s="119" t="s">
        <v>73</v>
      </c>
      <c r="AD17" s="119" t="s">
        <v>73</v>
      </c>
      <c r="AE17" s="119" t="s">
        <v>73</v>
      </c>
      <c r="AF17" s="119" t="s">
        <v>73</v>
      </c>
      <c r="AG17" s="119" t="s">
        <v>73</v>
      </c>
      <c r="AH17" s="119">
        <v>71</v>
      </c>
      <c r="AI17" s="145">
        <v>89</v>
      </c>
      <c r="AJ17" s="119" t="s">
        <v>73</v>
      </c>
      <c r="AK17" s="119">
        <v>95</v>
      </c>
      <c r="AL17" s="119">
        <v>50</v>
      </c>
      <c r="AM17" s="119">
        <v>50</v>
      </c>
      <c r="AN17" s="119">
        <v>79</v>
      </c>
      <c r="AO17" s="119" t="s">
        <v>73</v>
      </c>
      <c r="AP17" s="144">
        <v>78</v>
      </c>
      <c r="AQ17" s="119" t="s">
        <v>73</v>
      </c>
      <c r="AR17" s="119">
        <v>77</v>
      </c>
      <c r="AS17" s="95" t="s">
        <v>73</v>
      </c>
      <c r="AT17" s="95" t="s">
        <v>73</v>
      </c>
      <c r="AU17" s="95" t="s">
        <v>73</v>
      </c>
      <c r="AV17" s="95" t="s">
        <v>73</v>
      </c>
      <c r="AW17" s="95">
        <v>88</v>
      </c>
    </row>
    <row r="18" spans="1:49">
      <c r="A18" s="89"/>
      <c r="B18" s="89"/>
      <c r="C18" s="145"/>
      <c r="D18" s="145"/>
      <c r="E18" s="145"/>
      <c r="F18" s="145"/>
      <c r="G18" s="145"/>
      <c r="H18" s="145"/>
      <c r="I18" s="145"/>
      <c r="J18" s="145"/>
      <c r="K18" s="145"/>
      <c r="L18" s="145"/>
      <c r="M18" s="145"/>
      <c r="N18" s="145"/>
      <c r="O18" s="145"/>
      <c r="P18" s="145"/>
      <c r="Q18" s="145"/>
      <c r="R18" s="145"/>
      <c r="S18" s="145"/>
      <c r="T18" s="119"/>
      <c r="U18" s="119"/>
      <c r="V18" s="119"/>
      <c r="W18" s="119"/>
      <c r="X18" s="119"/>
      <c r="Y18" s="119"/>
      <c r="Z18" s="119"/>
      <c r="AA18" s="119"/>
      <c r="AB18" s="119"/>
      <c r="AC18" s="119"/>
      <c r="AD18" s="119"/>
      <c r="AE18" s="119"/>
      <c r="AF18" s="119"/>
      <c r="AG18" s="119"/>
      <c r="AH18" s="119"/>
      <c r="AI18" s="145"/>
      <c r="AJ18" s="119"/>
      <c r="AK18" s="119"/>
      <c r="AL18" s="119"/>
      <c r="AM18" s="119"/>
      <c r="AN18" s="119"/>
      <c r="AO18" s="119"/>
      <c r="AP18" s="144"/>
      <c r="AQ18" s="119"/>
      <c r="AR18" s="119"/>
      <c r="AU18" s="95"/>
      <c r="AV18" s="95"/>
      <c r="AW18" s="95"/>
    </row>
    <row r="19" spans="1:49">
      <c r="A19" s="89" t="s">
        <v>91</v>
      </c>
      <c r="B19" s="89" t="s">
        <v>15</v>
      </c>
      <c r="C19" s="119" t="s">
        <v>73</v>
      </c>
      <c r="D19" s="145">
        <v>98</v>
      </c>
      <c r="E19" s="145">
        <v>97</v>
      </c>
      <c r="F19" s="145">
        <v>98</v>
      </c>
      <c r="G19" s="145">
        <v>96</v>
      </c>
      <c r="H19" s="145">
        <v>100</v>
      </c>
      <c r="I19" s="145">
        <v>96</v>
      </c>
      <c r="J19" s="145">
        <v>99</v>
      </c>
      <c r="K19" s="145">
        <v>100</v>
      </c>
      <c r="L19" s="145">
        <v>98</v>
      </c>
      <c r="M19" s="145">
        <v>96</v>
      </c>
      <c r="N19" s="145">
        <v>93</v>
      </c>
      <c r="O19" s="145">
        <v>100</v>
      </c>
      <c r="P19" s="119" t="s">
        <v>73</v>
      </c>
      <c r="Q19" s="119" t="s">
        <v>73</v>
      </c>
      <c r="R19" s="119" t="s">
        <v>73</v>
      </c>
      <c r="S19" s="119" t="s">
        <v>73</v>
      </c>
      <c r="T19" s="119" t="s">
        <v>73</v>
      </c>
      <c r="U19" s="119" t="s">
        <v>73</v>
      </c>
      <c r="V19" s="119" t="s">
        <v>73</v>
      </c>
      <c r="W19" s="119" t="s">
        <v>73</v>
      </c>
      <c r="X19" s="119" t="s">
        <v>73</v>
      </c>
      <c r="Y19" s="119" t="s">
        <v>73</v>
      </c>
      <c r="Z19" s="119" t="s">
        <v>73</v>
      </c>
      <c r="AA19" s="119" t="s">
        <v>73</v>
      </c>
      <c r="AB19" s="119" t="s">
        <v>73</v>
      </c>
      <c r="AC19" s="119" t="s">
        <v>73</v>
      </c>
      <c r="AD19" s="119" t="s">
        <v>73</v>
      </c>
      <c r="AE19" s="119" t="s">
        <v>73</v>
      </c>
      <c r="AF19" s="119" t="s">
        <v>73</v>
      </c>
      <c r="AG19" s="119" t="s">
        <v>73</v>
      </c>
      <c r="AH19" s="119" t="s">
        <v>73</v>
      </c>
      <c r="AI19" s="119" t="s">
        <v>73</v>
      </c>
      <c r="AJ19" s="119" t="s">
        <v>73</v>
      </c>
      <c r="AK19" s="119" t="s">
        <v>73</v>
      </c>
      <c r="AL19" s="119" t="s">
        <v>73</v>
      </c>
      <c r="AM19" s="119" t="s">
        <v>73</v>
      </c>
      <c r="AN19" s="119" t="s">
        <v>73</v>
      </c>
      <c r="AO19" s="119" t="s">
        <v>73</v>
      </c>
      <c r="AP19" s="119" t="s">
        <v>73</v>
      </c>
      <c r="AQ19" s="119" t="s">
        <v>73</v>
      </c>
      <c r="AR19" s="119" t="s">
        <v>73</v>
      </c>
      <c r="AS19" s="95" t="s">
        <v>73</v>
      </c>
      <c r="AT19" s="95" t="s">
        <v>73</v>
      </c>
      <c r="AU19" s="95" t="s">
        <v>73</v>
      </c>
      <c r="AV19" s="95" t="s">
        <v>73</v>
      </c>
      <c r="AW19" s="95" t="s">
        <v>73</v>
      </c>
    </row>
    <row r="20" spans="1:49">
      <c r="A20" s="89" t="s">
        <v>90</v>
      </c>
      <c r="B20" s="89" t="s">
        <v>15</v>
      </c>
      <c r="C20" s="145">
        <v>98</v>
      </c>
      <c r="D20" s="145">
        <v>95</v>
      </c>
      <c r="E20" s="145">
        <v>98</v>
      </c>
      <c r="F20" s="145">
        <v>98</v>
      </c>
      <c r="G20" s="145">
        <v>98</v>
      </c>
      <c r="H20" s="145">
        <v>99</v>
      </c>
      <c r="I20" s="145">
        <v>96</v>
      </c>
      <c r="J20" s="145">
        <v>97</v>
      </c>
      <c r="K20" s="145">
        <v>98</v>
      </c>
      <c r="L20" s="145">
        <v>97</v>
      </c>
      <c r="M20" s="145">
        <v>95</v>
      </c>
      <c r="N20" s="145">
        <v>99</v>
      </c>
      <c r="O20" s="145">
        <v>99</v>
      </c>
      <c r="P20" s="145">
        <v>98</v>
      </c>
      <c r="Q20" s="145">
        <v>93</v>
      </c>
      <c r="R20" s="145">
        <v>99</v>
      </c>
      <c r="S20" s="145">
        <v>97</v>
      </c>
      <c r="T20" s="145">
        <v>100</v>
      </c>
      <c r="U20" s="145">
        <v>99</v>
      </c>
      <c r="V20" s="145">
        <v>98</v>
      </c>
      <c r="W20" s="145">
        <v>97</v>
      </c>
      <c r="X20" s="145">
        <v>89</v>
      </c>
      <c r="Y20" s="145">
        <v>95</v>
      </c>
      <c r="Z20" s="145">
        <v>93</v>
      </c>
      <c r="AA20" s="145">
        <v>95</v>
      </c>
      <c r="AB20" s="145">
        <v>90</v>
      </c>
      <c r="AC20" s="145">
        <v>94</v>
      </c>
      <c r="AD20" s="145">
        <v>90</v>
      </c>
      <c r="AE20" s="145">
        <v>85</v>
      </c>
      <c r="AF20" s="145">
        <v>88</v>
      </c>
      <c r="AG20" s="145">
        <v>88</v>
      </c>
      <c r="AH20" s="145">
        <v>85</v>
      </c>
      <c r="AI20" s="145">
        <v>85</v>
      </c>
      <c r="AJ20" s="145">
        <v>94</v>
      </c>
      <c r="AK20" s="145">
        <v>87</v>
      </c>
      <c r="AL20" s="145">
        <v>91</v>
      </c>
      <c r="AM20" s="145">
        <v>91</v>
      </c>
      <c r="AN20" s="145">
        <v>74</v>
      </c>
      <c r="AO20" s="119" t="s">
        <v>73</v>
      </c>
      <c r="AP20" s="144">
        <v>88</v>
      </c>
      <c r="AQ20" s="119" t="s">
        <v>73</v>
      </c>
      <c r="AR20" s="119">
        <v>81</v>
      </c>
      <c r="AS20" s="95" t="s">
        <v>73</v>
      </c>
      <c r="AT20" s="95" t="s">
        <v>73</v>
      </c>
      <c r="AU20" s="95" t="s">
        <v>73</v>
      </c>
      <c r="AV20" s="95" t="s">
        <v>73</v>
      </c>
      <c r="AW20" s="95">
        <v>83</v>
      </c>
    </row>
    <row r="21" spans="1:49">
      <c r="A21" s="89" t="s">
        <v>89</v>
      </c>
      <c r="B21" s="89" t="s">
        <v>15</v>
      </c>
      <c r="C21" s="145">
        <v>69</v>
      </c>
      <c r="D21" s="145">
        <v>73</v>
      </c>
      <c r="E21" s="145">
        <v>81</v>
      </c>
      <c r="F21" s="145">
        <v>88</v>
      </c>
      <c r="G21" s="145">
        <v>95</v>
      </c>
      <c r="H21" s="145">
        <v>85</v>
      </c>
      <c r="I21" s="145">
        <v>91</v>
      </c>
      <c r="J21" s="145">
        <v>92</v>
      </c>
      <c r="K21" s="145">
        <v>86</v>
      </c>
      <c r="L21" s="145">
        <v>89</v>
      </c>
      <c r="M21" s="145">
        <v>86</v>
      </c>
      <c r="N21" s="145">
        <v>92</v>
      </c>
      <c r="O21" s="145">
        <v>94</v>
      </c>
      <c r="P21" s="145">
        <v>90</v>
      </c>
      <c r="Q21" s="145">
        <v>90</v>
      </c>
      <c r="R21" s="145">
        <v>93</v>
      </c>
      <c r="S21" s="145">
        <v>91</v>
      </c>
      <c r="T21" s="145">
        <v>94</v>
      </c>
      <c r="U21" s="145">
        <v>90</v>
      </c>
      <c r="V21" s="145">
        <v>89</v>
      </c>
      <c r="W21" s="145">
        <v>91</v>
      </c>
      <c r="X21" s="145">
        <v>86</v>
      </c>
      <c r="Y21" s="145">
        <v>85</v>
      </c>
      <c r="Z21" s="145">
        <v>85</v>
      </c>
      <c r="AA21" s="145">
        <v>87</v>
      </c>
      <c r="AB21" s="145">
        <v>85</v>
      </c>
      <c r="AC21" s="145">
        <v>86</v>
      </c>
      <c r="AD21" s="145">
        <v>83</v>
      </c>
      <c r="AE21" s="145">
        <v>84</v>
      </c>
      <c r="AF21" s="145">
        <v>83</v>
      </c>
      <c r="AG21" s="145">
        <v>83</v>
      </c>
      <c r="AH21" s="145">
        <v>85</v>
      </c>
      <c r="AI21" s="145">
        <v>86</v>
      </c>
      <c r="AJ21" s="145">
        <v>81</v>
      </c>
      <c r="AK21" s="145">
        <v>87</v>
      </c>
      <c r="AL21" s="145">
        <v>86</v>
      </c>
      <c r="AM21" s="145">
        <v>76</v>
      </c>
      <c r="AN21" s="145">
        <v>82</v>
      </c>
      <c r="AO21" s="115">
        <v>78</v>
      </c>
      <c r="AP21" s="144">
        <v>73</v>
      </c>
      <c r="AQ21" s="119" t="s">
        <v>73</v>
      </c>
      <c r="AR21" s="119">
        <v>77</v>
      </c>
      <c r="AS21" s="95" t="s">
        <v>73</v>
      </c>
      <c r="AT21" s="95" t="s">
        <v>73</v>
      </c>
      <c r="AU21" s="95" t="s">
        <v>73</v>
      </c>
      <c r="AV21" s="95" t="s">
        <v>73</v>
      </c>
      <c r="AW21" s="95">
        <v>68</v>
      </c>
    </row>
    <row r="22" spans="1:49">
      <c r="A22" s="89" t="s">
        <v>88</v>
      </c>
      <c r="B22" s="89" t="s">
        <v>15</v>
      </c>
      <c r="C22" s="145">
        <v>89</v>
      </c>
      <c r="D22" s="145">
        <v>81</v>
      </c>
      <c r="E22" s="145">
        <v>93</v>
      </c>
      <c r="F22" s="145">
        <v>76</v>
      </c>
      <c r="G22" s="145">
        <v>93</v>
      </c>
      <c r="H22" s="145">
        <v>93</v>
      </c>
      <c r="I22" s="145">
        <v>93</v>
      </c>
      <c r="J22" s="119" t="s">
        <v>73</v>
      </c>
      <c r="K22" s="119" t="s">
        <v>73</v>
      </c>
      <c r="L22" s="119" t="s">
        <v>73</v>
      </c>
      <c r="M22" s="119" t="s">
        <v>73</v>
      </c>
      <c r="N22" s="119" t="s">
        <v>73</v>
      </c>
      <c r="O22" s="119" t="s">
        <v>73</v>
      </c>
      <c r="P22" s="119" t="s">
        <v>73</v>
      </c>
      <c r="Q22" s="119" t="s">
        <v>73</v>
      </c>
      <c r="R22" s="119" t="s">
        <v>73</v>
      </c>
      <c r="S22" s="119" t="s">
        <v>73</v>
      </c>
      <c r="T22" s="119" t="s">
        <v>73</v>
      </c>
      <c r="U22" s="119" t="s">
        <v>73</v>
      </c>
      <c r="V22" s="119" t="s">
        <v>73</v>
      </c>
      <c r="W22" s="119" t="s">
        <v>73</v>
      </c>
      <c r="X22" s="119" t="s">
        <v>73</v>
      </c>
      <c r="Y22" s="119" t="s">
        <v>73</v>
      </c>
      <c r="Z22" s="119" t="s">
        <v>73</v>
      </c>
      <c r="AA22" s="119" t="s">
        <v>73</v>
      </c>
      <c r="AB22" s="119" t="s">
        <v>73</v>
      </c>
      <c r="AC22" s="119" t="s">
        <v>73</v>
      </c>
      <c r="AD22" s="119" t="s">
        <v>73</v>
      </c>
      <c r="AE22" s="119" t="s">
        <v>73</v>
      </c>
      <c r="AF22" s="119" t="s">
        <v>73</v>
      </c>
      <c r="AG22" s="119" t="s">
        <v>73</v>
      </c>
      <c r="AH22" s="119" t="s">
        <v>73</v>
      </c>
      <c r="AI22" s="119" t="s">
        <v>73</v>
      </c>
      <c r="AJ22" s="119" t="s">
        <v>73</v>
      </c>
      <c r="AK22" s="119" t="s">
        <v>73</v>
      </c>
      <c r="AL22" s="119" t="s">
        <v>73</v>
      </c>
      <c r="AM22" s="119" t="s">
        <v>73</v>
      </c>
      <c r="AN22" s="119" t="s">
        <v>73</v>
      </c>
      <c r="AO22" s="119" t="s">
        <v>73</v>
      </c>
      <c r="AP22" s="119" t="s">
        <v>73</v>
      </c>
      <c r="AQ22" s="119" t="s">
        <v>73</v>
      </c>
      <c r="AR22" s="119" t="s">
        <v>73</v>
      </c>
      <c r="AS22" s="95" t="s">
        <v>73</v>
      </c>
      <c r="AT22" s="95" t="s">
        <v>73</v>
      </c>
      <c r="AU22" s="95" t="s">
        <v>73</v>
      </c>
      <c r="AV22" s="95" t="s">
        <v>73</v>
      </c>
      <c r="AW22" s="95" t="s">
        <v>73</v>
      </c>
    </row>
    <row r="23" spans="1:49">
      <c r="A23" s="89" t="s">
        <v>87</v>
      </c>
      <c r="B23" s="89" t="s">
        <v>15</v>
      </c>
      <c r="C23" s="145">
        <v>78</v>
      </c>
      <c r="D23" s="145">
        <v>82</v>
      </c>
      <c r="E23" s="145">
        <v>82</v>
      </c>
      <c r="F23" s="145">
        <v>89</v>
      </c>
      <c r="G23" s="145">
        <v>84</v>
      </c>
      <c r="H23" s="145">
        <v>82</v>
      </c>
      <c r="I23" s="145">
        <v>90</v>
      </c>
      <c r="J23" s="145">
        <v>87</v>
      </c>
      <c r="K23" s="145">
        <v>84</v>
      </c>
      <c r="L23" s="145">
        <v>85</v>
      </c>
      <c r="M23" s="145">
        <v>84</v>
      </c>
      <c r="N23" s="145">
        <v>83</v>
      </c>
      <c r="O23" s="145">
        <v>88</v>
      </c>
      <c r="P23" s="145">
        <v>81</v>
      </c>
      <c r="Q23" s="145">
        <v>88</v>
      </c>
      <c r="R23" s="145">
        <v>89</v>
      </c>
      <c r="S23" s="145">
        <v>85</v>
      </c>
      <c r="T23" s="145">
        <v>84</v>
      </c>
      <c r="U23" s="145">
        <v>89</v>
      </c>
      <c r="V23" s="145">
        <v>82</v>
      </c>
      <c r="W23" s="145">
        <v>78</v>
      </c>
      <c r="X23" s="145">
        <v>73</v>
      </c>
      <c r="Y23" s="145">
        <v>75</v>
      </c>
      <c r="Z23" s="145">
        <v>82</v>
      </c>
      <c r="AA23" s="145">
        <v>87</v>
      </c>
      <c r="AB23" s="145">
        <v>82</v>
      </c>
      <c r="AC23" s="145">
        <v>80</v>
      </c>
      <c r="AD23" s="145">
        <v>79</v>
      </c>
      <c r="AE23" s="145">
        <v>77</v>
      </c>
      <c r="AF23" s="145">
        <v>77</v>
      </c>
      <c r="AG23" s="145">
        <v>82</v>
      </c>
      <c r="AH23" s="145">
        <v>68</v>
      </c>
      <c r="AI23" s="145">
        <v>87</v>
      </c>
      <c r="AJ23" s="145">
        <v>84</v>
      </c>
      <c r="AK23" s="145">
        <v>93</v>
      </c>
      <c r="AL23" s="145">
        <v>84</v>
      </c>
      <c r="AM23" s="145">
        <v>82</v>
      </c>
      <c r="AN23" s="145">
        <v>82</v>
      </c>
      <c r="AO23" s="119" t="s">
        <v>73</v>
      </c>
      <c r="AP23" s="144">
        <v>88</v>
      </c>
      <c r="AQ23" s="119" t="s">
        <v>73</v>
      </c>
      <c r="AR23" s="119">
        <v>78</v>
      </c>
      <c r="AS23" s="95" t="s">
        <v>73</v>
      </c>
      <c r="AT23" s="95" t="s">
        <v>73</v>
      </c>
      <c r="AU23" s="95" t="s">
        <v>73</v>
      </c>
      <c r="AV23" s="95" t="s">
        <v>73</v>
      </c>
      <c r="AW23" s="95">
        <v>61</v>
      </c>
    </row>
    <row r="24" spans="1:49">
      <c r="A24" s="89"/>
      <c r="B24" s="89"/>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19"/>
      <c r="AP24" s="144"/>
      <c r="AQ24" s="119"/>
      <c r="AR24" s="119"/>
      <c r="AU24" s="95"/>
      <c r="AV24" s="95"/>
      <c r="AW24" s="95"/>
    </row>
    <row r="25" spans="1:49">
      <c r="A25" s="89" t="s">
        <v>86</v>
      </c>
      <c r="B25" s="89" t="s">
        <v>15</v>
      </c>
      <c r="C25" s="145">
        <v>18</v>
      </c>
      <c r="D25" s="145">
        <v>15</v>
      </c>
      <c r="E25" s="145">
        <v>26</v>
      </c>
      <c r="F25" s="145">
        <v>40</v>
      </c>
      <c r="G25" s="145">
        <v>49</v>
      </c>
      <c r="H25" s="145">
        <v>44</v>
      </c>
      <c r="I25" s="145">
        <v>46</v>
      </c>
      <c r="J25" s="145">
        <v>43</v>
      </c>
      <c r="K25" s="145">
        <v>50</v>
      </c>
      <c r="L25" s="145">
        <v>50</v>
      </c>
      <c r="M25" s="145">
        <v>49</v>
      </c>
      <c r="N25" s="145">
        <v>43</v>
      </c>
      <c r="O25" s="145">
        <v>42</v>
      </c>
      <c r="P25" s="145">
        <v>37</v>
      </c>
      <c r="Q25" s="145">
        <v>37</v>
      </c>
      <c r="R25" s="145">
        <v>40</v>
      </c>
      <c r="S25" s="145">
        <v>35</v>
      </c>
      <c r="T25" s="145">
        <v>35</v>
      </c>
      <c r="U25" s="145">
        <v>38</v>
      </c>
      <c r="V25" s="145">
        <v>45</v>
      </c>
      <c r="W25" s="145">
        <v>49</v>
      </c>
      <c r="X25" s="145">
        <v>46</v>
      </c>
      <c r="Y25" s="145">
        <v>37</v>
      </c>
      <c r="Z25" s="145">
        <v>35</v>
      </c>
      <c r="AA25" s="145">
        <v>36</v>
      </c>
      <c r="AB25" s="145">
        <v>28</v>
      </c>
      <c r="AC25" s="145">
        <v>34</v>
      </c>
      <c r="AD25" s="145">
        <v>29</v>
      </c>
      <c r="AE25" s="145">
        <v>29</v>
      </c>
      <c r="AF25" s="145">
        <v>28</v>
      </c>
      <c r="AG25" s="145">
        <v>24</v>
      </c>
      <c r="AH25" s="145">
        <v>29</v>
      </c>
      <c r="AI25" s="145">
        <v>39</v>
      </c>
      <c r="AJ25" s="145">
        <v>26</v>
      </c>
      <c r="AK25" s="145">
        <v>21</v>
      </c>
      <c r="AL25" s="145">
        <v>18</v>
      </c>
      <c r="AM25" s="145">
        <v>22</v>
      </c>
      <c r="AN25" s="145">
        <v>27</v>
      </c>
      <c r="AO25" s="115">
        <v>21</v>
      </c>
      <c r="AP25" s="144">
        <v>25</v>
      </c>
      <c r="AQ25" s="119" t="s">
        <v>73</v>
      </c>
      <c r="AR25" s="119">
        <v>22</v>
      </c>
      <c r="AS25" s="142" t="s">
        <v>73</v>
      </c>
      <c r="AT25" s="142" t="s">
        <v>73</v>
      </c>
      <c r="AU25" s="95" t="s">
        <v>73</v>
      </c>
      <c r="AV25" s="95" t="s">
        <v>73</v>
      </c>
      <c r="AW25" s="95">
        <v>20</v>
      </c>
    </row>
    <row r="26" spans="1:49">
      <c r="A26" s="89" t="s">
        <v>85</v>
      </c>
      <c r="B26" s="89" t="s">
        <v>15</v>
      </c>
      <c r="C26" s="119" t="s">
        <v>73</v>
      </c>
      <c r="D26" s="145">
        <v>100</v>
      </c>
      <c r="E26" s="145">
        <v>99</v>
      </c>
      <c r="F26" s="145">
        <v>100</v>
      </c>
      <c r="G26" s="145">
        <v>97</v>
      </c>
      <c r="H26" s="145">
        <v>100</v>
      </c>
      <c r="I26" s="145">
        <v>98</v>
      </c>
      <c r="J26" s="119" t="s">
        <v>73</v>
      </c>
      <c r="K26" s="119" t="s">
        <v>73</v>
      </c>
      <c r="L26" s="119" t="s">
        <v>73</v>
      </c>
      <c r="M26" s="119" t="s">
        <v>73</v>
      </c>
      <c r="N26" s="119" t="s">
        <v>73</v>
      </c>
      <c r="O26" s="119" t="s">
        <v>73</v>
      </c>
      <c r="P26" s="119" t="s">
        <v>73</v>
      </c>
      <c r="Q26" s="119" t="s">
        <v>73</v>
      </c>
      <c r="R26" s="119" t="s">
        <v>73</v>
      </c>
      <c r="S26" s="119" t="s">
        <v>73</v>
      </c>
      <c r="T26" s="119" t="s">
        <v>73</v>
      </c>
      <c r="U26" s="119" t="s">
        <v>73</v>
      </c>
      <c r="V26" s="119" t="s">
        <v>73</v>
      </c>
      <c r="W26" s="119" t="s">
        <v>73</v>
      </c>
      <c r="X26" s="119" t="s">
        <v>73</v>
      </c>
      <c r="Y26" s="119" t="s">
        <v>73</v>
      </c>
      <c r="Z26" s="119" t="s">
        <v>73</v>
      </c>
      <c r="AA26" s="119" t="s">
        <v>73</v>
      </c>
      <c r="AB26" s="119" t="s">
        <v>73</v>
      </c>
      <c r="AC26" s="119" t="s">
        <v>73</v>
      </c>
      <c r="AD26" s="119" t="s">
        <v>73</v>
      </c>
      <c r="AE26" s="119" t="s">
        <v>73</v>
      </c>
      <c r="AF26" s="119" t="s">
        <v>73</v>
      </c>
      <c r="AG26" s="119" t="s">
        <v>73</v>
      </c>
      <c r="AH26" s="119" t="s">
        <v>73</v>
      </c>
      <c r="AI26" s="119" t="s">
        <v>73</v>
      </c>
      <c r="AJ26" s="119" t="s">
        <v>73</v>
      </c>
      <c r="AK26" s="119" t="s">
        <v>73</v>
      </c>
      <c r="AL26" s="119" t="s">
        <v>73</v>
      </c>
      <c r="AM26" s="119">
        <v>78</v>
      </c>
      <c r="AN26" s="119">
        <v>97</v>
      </c>
      <c r="AO26" s="119" t="s">
        <v>73</v>
      </c>
      <c r="AP26" s="144">
        <v>75</v>
      </c>
      <c r="AQ26" s="119" t="s">
        <v>73</v>
      </c>
      <c r="AR26" s="119">
        <v>79</v>
      </c>
      <c r="AS26" s="142" t="s">
        <v>73</v>
      </c>
      <c r="AT26" s="142" t="s">
        <v>73</v>
      </c>
      <c r="AU26" s="95" t="s">
        <v>73</v>
      </c>
      <c r="AV26" s="95" t="s">
        <v>73</v>
      </c>
      <c r="AW26" s="95">
        <v>59</v>
      </c>
    </row>
    <row r="27" spans="1:49">
      <c r="A27" s="89" t="s">
        <v>84</v>
      </c>
      <c r="B27" s="89" t="s">
        <v>15</v>
      </c>
      <c r="C27" s="145">
        <v>99</v>
      </c>
      <c r="D27" s="145">
        <v>100</v>
      </c>
      <c r="E27" s="145">
        <v>100</v>
      </c>
      <c r="F27" s="145">
        <v>100</v>
      </c>
      <c r="G27" s="145">
        <v>100</v>
      </c>
      <c r="H27" s="145">
        <v>100</v>
      </c>
      <c r="I27" s="145">
        <v>99</v>
      </c>
      <c r="J27" s="145">
        <v>100</v>
      </c>
      <c r="K27" s="145">
        <v>100</v>
      </c>
      <c r="L27" s="145">
        <v>71</v>
      </c>
      <c r="M27" s="145">
        <v>97</v>
      </c>
      <c r="N27" s="145">
        <v>99</v>
      </c>
      <c r="O27" s="145">
        <v>99</v>
      </c>
      <c r="P27" s="145">
        <v>99</v>
      </c>
      <c r="Q27" s="145">
        <v>98</v>
      </c>
      <c r="R27" s="145">
        <v>100</v>
      </c>
      <c r="S27" s="145">
        <v>99</v>
      </c>
      <c r="T27" s="119" t="s">
        <v>73</v>
      </c>
      <c r="U27" s="119" t="s">
        <v>73</v>
      </c>
      <c r="V27" s="119" t="s">
        <v>73</v>
      </c>
      <c r="W27" s="119" t="s">
        <v>73</v>
      </c>
      <c r="X27" s="119" t="s">
        <v>73</v>
      </c>
      <c r="Y27" s="119" t="s">
        <v>73</v>
      </c>
      <c r="Z27" s="119" t="s">
        <v>73</v>
      </c>
      <c r="AA27" s="119" t="s">
        <v>73</v>
      </c>
      <c r="AB27" s="119" t="s">
        <v>73</v>
      </c>
      <c r="AC27" s="119" t="s">
        <v>73</v>
      </c>
      <c r="AD27" s="119" t="s">
        <v>73</v>
      </c>
      <c r="AE27" s="119" t="s">
        <v>73</v>
      </c>
      <c r="AF27" s="119" t="s">
        <v>73</v>
      </c>
      <c r="AG27" s="119" t="s">
        <v>73</v>
      </c>
      <c r="AH27" s="119">
        <v>92</v>
      </c>
      <c r="AI27" s="145">
        <v>89</v>
      </c>
      <c r="AJ27" s="119" t="s">
        <v>73</v>
      </c>
      <c r="AK27" s="119">
        <v>91</v>
      </c>
      <c r="AL27" s="119">
        <v>88</v>
      </c>
      <c r="AM27" s="119">
        <v>86</v>
      </c>
      <c r="AN27" s="119">
        <v>91</v>
      </c>
      <c r="AO27" s="119" t="s">
        <v>73</v>
      </c>
      <c r="AP27" s="144">
        <v>86</v>
      </c>
      <c r="AQ27" s="119" t="s">
        <v>73</v>
      </c>
      <c r="AR27" s="119">
        <v>86</v>
      </c>
      <c r="AS27" s="95" t="s">
        <v>73</v>
      </c>
      <c r="AT27" s="95" t="s">
        <v>73</v>
      </c>
      <c r="AU27" s="95" t="s">
        <v>73</v>
      </c>
      <c r="AV27" s="95" t="s">
        <v>73</v>
      </c>
      <c r="AW27" s="95">
        <v>81</v>
      </c>
    </row>
    <row r="28" spans="1:49">
      <c r="A28" s="89" t="s">
        <v>83</v>
      </c>
      <c r="B28" s="89"/>
      <c r="C28" s="119" t="s">
        <v>73</v>
      </c>
      <c r="D28" s="119" t="s">
        <v>73</v>
      </c>
      <c r="E28" s="119" t="s">
        <v>73</v>
      </c>
      <c r="F28" s="119" t="s">
        <v>73</v>
      </c>
      <c r="G28" s="119" t="s">
        <v>73</v>
      </c>
      <c r="H28" s="119" t="s">
        <v>73</v>
      </c>
      <c r="I28" s="119" t="s">
        <v>73</v>
      </c>
      <c r="J28" s="119" t="s">
        <v>73</v>
      </c>
      <c r="K28" s="119" t="s">
        <v>73</v>
      </c>
      <c r="L28" s="119" t="s">
        <v>73</v>
      </c>
      <c r="M28" s="119" t="s">
        <v>73</v>
      </c>
      <c r="N28" s="119" t="s">
        <v>73</v>
      </c>
      <c r="O28" s="119" t="s">
        <v>73</v>
      </c>
      <c r="P28" s="119" t="s">
        <v>73</v>
      </c>
      <c r="Q28" s="119" t="s">
        <v>73</v>
      </c>
      <c r="R28" s="119" t="s">
        <v>73</v>
      </c>
      <c r="S28" s="119" t="s">
        <v>73</v>
      </c>
      <c r="T28" s="119" t="s">
        <v>73</v>
      </c>
      <c r="U28" s="119" t="s">
        <v>73</v>
      </c>
      <c r="V28" s="119" t="s">
        <v>73</v>
      </c>
      <c r="W28" s="119" t="s">
        <v>73</v>
      </c>
      <c r="X28" s="119" t="s">
        <v>73</v>
      </c>
      <c r="Y28" s="119" t="s">
        <v>73</v>
      </c>
      <c r="Z28" s="119" t="s">
        <v>73</v>
      </c>
      <c r="AA28" s="119" t="s">
        <v>73</v>
      </c>
      <c r="AB28" s="119" t="s">
        <v>73</v>
      </c>
      <c r="AC28" s="119" t="s">
        <v>73</v>
      </c>
      <c r="AD28" s="119" t="s">
        <v>73</v>
      </c>
      <c r="AE28" s="119" t="s">
        <v>73</v>
      </c>
      <c r="AF28" s="119" t="s">
        <v>73</v>
      </c>
      <c r="AG28" s="119" t="s">
        <v>73</v>
      </c>
      <c r="AH28" s="119" t="s">
        <v>73</v>
      </c>
      <c r="AI28" s="119" t="s">
        <v>73</v>
      </c>
      <c r="AJ28" s="119" t="s">
        <v>73</v>
      </c>
      <c r="AK28" s="119" t="s">
        <v>73</v>
      </c>
      <c r="AL28" s="119" t="s">
        <v>73</v>
      </c>
      <c r="AM28" s="119">
        <v>29</v>
      </c>
      <c r="AN28" s="119">
        <v>27</v>
      </c>
      <c r="AO28" s="119" t="s">
        <v>73</v>
      </c>
      <c r="AP28" s="144">
        <v>37</v>
      </c>
      <c r="AQ28" s="119" t="s">
        <v>73</v>
      </c>
      <c r="AR28" s="119">
        <v>38</v>
      </c>
      <c r="AS28" s="95" t="s">
        <v>73</v>
      </c>
      <c r="AT28" s="95" t="s">
        <v>73</v>
      </c>
      <c r="AU28" s="95" t="s">
        <v>73</v>
      </c>
      <c r="AV28" s="95" t="s">
        <v>73</v>
      </c>
      <c r="AW28" s="95">
        <v>53</v>
      </c>
    </row>
    <row r="29" spans="1:49">
      <c r="A29" s="89" t="s">
        <v>82</v>
      </c>
      <c r="B29" s="89" t="s">
        <v>15</v>
      </c>
      <c r="C29" s="145">
        <v>96</v>
      </c>
      <c r="D29" s="145">
        <v>100</v>
      </c>
      <c r="E29" s="145">
        <v>99</v>
      </c>
      <c r="F29" s="145">
        <v>99</v>
      </c>
      <c r="G29" s="145">
        <v>99</v>
      </c>
      <c r="H29" s="145">
        <v>99</v>
      </c>
      <c r="I29" s="145">
        <v>100</v>
      </c>
      <c r="J29" s="145">
        <v>99</v>
      </c>
      <c r="K29" s="145">
        <v>97</v>
      </c>
      <c r="L29" s="145">
        <v>94</v>
      </c>
      <c r="M29" s="145">
        <v>98</v>
      </c>
      <c r="N29" s="145">
        <v>95</v>
      </c>
      <c r="O29" s="145">
        <v>97</v>
      </c>
      <c r="P29" s="145">
        <v>95</v>
      </c>
      <c r="Q29" s="145">
        <v>94</v>
      </c>
      <c r="R29" s="145">
        <v>100</v>
      </c>
      <c r="S29" s="145">
        <v>97</v>
      </c>
      <c r="T29" s="145">
        <v>97</v>
      </c>
      <c r="U29" s="145">
        <v>96</v>
      </c>
      <c r="V29" s="145">
        <v>96</v>
      </c>
      <c r="W29" s="145">
        <v>89</v>
      </c>
      <c r="X29" s="145">
        <v>94</v>
      </c>
      <c r="Y29" s="145">
        <v>92</v>
      </c>
      <c r="Z29" s="145">
        <v>94</v>
      </c>
      <c r="AA29" s="145">
        <v>93</v>
      </c>
      <c r="AB29" s="145">
        <v>92</v>
      </c>
      <c r="AC29" s="145">
        <v>89</v>
      </c>
      <c r="AD29" s="145">
        <v>91</v>
      </c>
      <c r="AE29" s="145">
        <v>88</v>
      </c>
      <c r="AF29" s="145">
        <v>90</v>
      </c>
      <c r="AG29" s="145">
        <v>91</v>
      </c>
      <c r="AH29" s="145">
        <v>88</v>
      </c>
      <c r="AI29" s="145">
        <v>86</v>
      </c>
      <c r="AJ29" s="145">
        <v>89</v>
      </c>
      <c r="AK29" s="145">
        <v>74</v>
      </c>
      <c r="AL29" s="145">
        <v>94</v>
      </c>
      <c r="AM29" s="145">
        <v>83</v>
      </c>
      <c r="AN29" s="145">
        <v>90</v>
      </c>
      <c r="AO29" s="115">
        <v>78</v>
      </c>
      <c r="AP29" s="144">
        <v>85</v>
      </c>
      <c r="AQ29" s="119" t="s">
        <v>73</v>
      </c>
      <c r="AR29" s="119">
        <v>76</v>
      </c>
      <c r="AS29" s="95" t="s">
        <v>73</v>
      </c>
      <c r="AT29" s="95" t="s">
        <v>73</v>
      </c>
      <c r="AU29" s="95" t="s">
        <v>73</v>
      </c>
      <c r="AV29" s="95" t="s">
        <v>73</v>
      </c>
      <c r="AW29" s="95">
        <v>83</v>
      </c>
    </row>
    <row r="30" spans="1:49">
      <c r="A30" s="89"/>
      <c r="B30" s="89"/>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15"/>
      <c r="AP30" s="144"/>
      <c r="AQ30" s="119"/>
      <c r="AR30" s="119"/>
      <c r="AU30" s="95"/>
      <c r="AV30" s="95"/>
      <c r="AW30" s="95"/>
    </row>
    <row r="31" spans="1:49">
      <c r="A31" s="89" t="s">
        <v>81</v>
      </c>
      <c r="B31" s="89" t="s">
        <v>15</v>
      </c>
      <c r="C31" s="119" t="s">
        <v>73</v>
      </c>
      <c r="D31" s="145">
        <v>93</v>
      </c>
      <c r="E31" s="145">
        <v>95</v>
      </c>
      <c r="F31" s="145">
        <v>97</v>
      </c>
      <c r="G31" s="145">
        <v>98</v>
      </c>
      <c r="H31" s="145">
        <v>98</v>
      </c>
      <c r="I31" s="145">
        <v>97</v>
      </c>
      <c r="J31" s="145">
        <v>96</v>
      </c>
      <c r="K31" s="145">
        <v>96</v>
      </c>
      <c r="L31" s="145">
        <v>94</v>
      </c>
      <c r="M31" s="145">
        <v>97</v>
      </c>
      <c r="N31" s="145">
        <v>93</v>
      </c>
      <c r="O31" s="145">
        <v>93</v>
      </c>
      <c r="P31" s="145">
        <v>97</v>
      </c>
      <c r="Q31" s="145">
        <v>98</v>
      </c>
      <c r="R31" s="145">
        <v>96</v>
      </c>
      <c r="S31" s="145">
        <v>97</v>
      </c>
      <c r="T31" s="119" t="s">
        <v>73</v>
      </c>
      <c r="U31" s="119" t="s">
        <v>73</v>
      </c>
      <c r="V31" s="119" t="s">
        <v>73</v>
      </c>
      <c r="W31" s="119" t="s">
        <v>73</v>
      </c>
      <c r="X31" s="119" t="s">
        <v>73</v>
      </c>
      <c r="Y31" s="119" t="s">
        <v>73</v>
      </c>
      <c r="Z31" s="119" t="s">
        <v>73</v>
      </c>
      <c r="AA31" s="119" t="s">
        <v>73</v>
      </c>
      <c r="AB31" s="119" t="s">
        <v>73</v>
      </c>
      <c r="AC31" s="119" t="s">
        <v>73</v>
      </c>
      <c r="AD31" s="119" t="s">
        <v>73</v>
      </c>
      <c r="AE31" s="119" t="s">
        <v>73</v>
      </c>
      <c r="AF31" s="119" t="s">
        <v>73</v>
      </c>
      <c r="AG31" s="119" t="s">
        <v>73</v>
      </c>
      <c r="AH31" s="119">
        <v>85</v>
      </c>
      <c r="AI31" s="145">
        <v>75</v>
      </c>
      <c r="AJ31" s="119" t="s">
        <v>73</v>
      </c>
      <c r="AK31" s="119">
        <v>69</v>
      </c>
      <c r="AL31" s="119" t="s">
        <v>73</v>
      </c>
      <c r="AM31" s="119">
        <v>67</v>
      </c>
      <c r="AN31" s="119">
        <v>84</v>
      </c>
      <c r="AO31" s="119" t="s">
        <v>73</v>
      </c>
      <c r="AP31" s="144">
        <v>66</v>
      </c>
      <c r="AQ31" s="119" t="s">
        <v>73</v>
      </c>
      <c r="AR31" s="119">
        <v>58</v>
      </c>
      <c r="AS31" s="95" t="s">
        <v>73</v>
      </c>
      <c r="AT31" s="95" t="s">
        <v>73</v>
      </c>
      <c r="AU31" s="95" t="s">
        <v>73</v>
      </c>
      <c r="AV31" s="95" t="s">
        <v>73</v>
      </c>
      <c r="AW31" s="95">
        <v>46</v>
      </c>
    </row>
    <row r="32" spans="1:49">
      <c r="A32" s="89" t="s">
        <v>80</v>
      </c>
      <c r="B32" s="89" t="s">
        <v>15</v>
      </c>
      <c r="C32" s="145">
        <v>99</v>
      </c>
      <c r="D32" s="145">
        <v>99</v>
      </c>
      <c r="E32" s="145">
        <v>99</v>
      </c>
      <c r="F32" s="145">
        <v>95</v>
      </c>
      <c r="G32" s="145">
        <v>100</v>
      </c>
      <c r="H32" s="145">
        <v>100</v>
      </c>
      <c r="I32" s="145">
        <v>100</v>
      </c>
      <c r="J32" s="119" t="s">
        <v>73</v>
      </c>
      <c r="K32" s="119" t="s">
        <v>73</v>
      </c>
      <c r="L32" s="119" t="s">
        <v>73</v>
      </c>
      <c r="M32" s="119" t="s">
        <v>73</v>
      </c>
      <c r="N32" s="119" t="s">
        <v>73</v>
      </c>
      <c r="O32" s="119" t="s">
        <v>73</v>
      </c>
      <c r="P32" s="119" t="s">
        <v>73</v>
      </c>
      <c r="Q32" s="119" t="s">
        <v>73</v>
      </c>
      <c r="R32" s="119" t="s">
        <v>73</v>
      </c>
      <c r="S32" s="119" t="s">
        <v>73</v>
      </c>
      <c r="T32" s="119" t="s">
        <v>73</v>
      </c>
      <c r="U32" s="119" t="s">
        <v>73</v>
      </c>
      <c r="V32" s="119" t="s">
        <v>73</v>
      </c>
      <c r="W32" s="119" t="s">
        <v>73</v>
      </c>
      <c r="X32" s="119" t="s">
        <v>73</v>
      </c>
      <c r="Y32" s="119" t="s">
        <v>73</v>
      </c>
      <c r="Z32" s="119" t="s">
        <v>73</v>
      </c>
      <c r="AA32" s="119" t="s">
        <v>73</v>
      </c>
      <c r="AB32" s="119" t="s">
        <v>73</v>
      </c>
      <c r="AC32" s="119" t="s">
        <v>73</v>
      </c>
      <c r="AD32" s="119" t="s">
        <v>73</v>
      </c>
      <c r="AE32" s="119" t="s">
        <v>73</v>
      </c>
      <c r="AF32" s="119" t="s">
        <v>73</v>
      </c>
      <c r="AG32" s="119" t="s">
        <v>73</v>
      </c>
      <c r="AH32" s="119" t="s">
        <v>73</v>
      </c>
      <c r="AI32" s="145">
        <v>100</v>
      </c>
      <c r="AJ32" s="119" t="s">
        <v>73</v>
      </c>
      <c r="AK32" s="119" t="s">
        <v>73</v>
      </c>
      <c r="AL32" s="119" t="s">
        <v>73</v>
      </c>
      <c r="AM32" s="119" t="s">
        <v>73</v>
      </c>
      <c r="AN32" s="119" t="s">
        <v>73</v>
      </c>
      <c r="AO32" s="119" t="s">
        <v>73</v>
      </c>
      <c r="AP32" s="119" t="s">
        <v>73</v>
      </c>
      <c r="AQ32" s="119" t="s">
        <v>73</v>
      </c>
      <c r="AR32" s="119" t="s">
        <v>73</v>
      </c>
      <c r="AS32" s="95" t="s">
        <v>73</v>
      </c>
      <c r="AT32" s="95" t="s">
        <v>73</v>
      </c>
      <c r="AU32" s="95" t="s">
        <v>73</v>
      </c>
      <c r="AV32" s="95" t="s">
        <v>73</v>
      </c>
      <c r="AW32" s="95" t="s">
        <v>73</v>
      </c>
    </row>
    <row r="33" spans="1:49">
      <c r="A33" s="89" t="s">
        <v>79</v>
      </c>
      <c r="B33" s="89" t="s">
        <v>15</v>
      </c>
      <c r="C33" s="145">
        <v>1</v>
      </c>
      <c r="D33" s="145">
        <v>4</v>
      </c>
      <c r="E33" s="145">
        <v>7</v>
      </c>
      <c r="F33" s="145">
        <v>8</v>
      </c>
      <c r="G33" s="145">
        <v>9</v>
      </c>
      <c r="H33" s="145">
        <v>19</v>
      </c>
      <c r="I33" s="145">
        <v>28</v>
      </c>
      <c r="J33" s="145">
        <v>17</v>
      </c>
      <c r="K33" s="145">
        <v>20</v>
      </c>
      <c r="L33" s="145">
        <v>27</v>
      </c>
      <c r="M33" s="145">
        <v>24</v>
      </c>
      <c r="N33" s="145">
        <v>25</v>
      </c>
      <c r="O33" s="145">
        <v>31</v>
      </c>
      <c r="P33" s="145">
        <v>32</v>
      </c>
      <c r="Q33" s="145">
        <v>26</v>
      </c>
      <c r="R33" s="145">
        <v>31</v>
      </c>
      <c r="S33" s="145">
        <v>35</v>
      </c>
      <c r="T33" s="145">
        <v>39</v>
      </c>
      <c r="U33" s="145">
        <v>32</v>
      </c>
      <c r="V33" s="145">
        <v>31</v>
      </c>
      <c r="W33" s="145">
        <v>30</v>
      </c>
      <c r="X33" s="145">
        <v>28</v>
      </c>
      <c r="Y33" s="145">
        <v>31</v>
      </c>
      <c r="Z33" s="145">
        <v>18</v>
      </c>
      <c r="AA33" s="145">
        <v>30</v>
      </c>
      <c r="AB33" s="145">
        <v>30</v>
      </c>
      <c r="AC33" s="145">
        <v>33</v>
      </c>
      <c r="AD33" s="145">
        <v>26</v>
      </c>
      <c r="AE33" s="145">
        <v>29</v>
      </c>
      <c r="AF33" s="145">
        <v>23</v>
      </c>
      <c r="AG33" s="145">
        <v>32</v>
      </c>
      <c r="AH33" s="145">
        <v>29</v>
      </c>
      <c r="AI33" s="145">
        <v>39</v>
      </c>
      <c r="AJ33" s="145">
        <v>31</v>
      </c>
      <c r="AK33" s="145">
        <v>25</v>
      </c>
      <c r="AL33" s="145">
        <v>49</v>
      </c>
      <c r="AM33" s="145">
        <v>39</v>
      </c>
      <c r="AN33" s="145">
        <v>34</v>
      </c>
      <c r="AO33" s="119" t="s">
        <v>73</v>
      </c>
      <c r="AP33" s="144">
        <v>25</v>
      </c>
      <c r="AQ33" s="119" t="s">
        <v>73</v>
      </c>
      <c r="AR33" s="119">
        <v>37</v>
      </c>
      <c r="AS33" s="95" t="s">
        <v>73</v>
      </c>
      <c r="AT33" s="95" t="s">
        <v>73</v>
      </c>
      <c r="AU33" s="95" t="s">
        <v>73</v>
      </c>
      <c r="AV33" s="95" t="s">
        <v>73</v>
      </c>
      <c r="AW33" s="95">
        <v>35</v>
      </c>
    </row>
    <row r="34" spans="1:49">
      <c r="A34" s="89" t="s">
        <v>78</v>
      </c>
      <c r="B34" s="89" t="s">
        <v>15</v>
      </c>
      <c r="C34" s="145">
        <v>92</v>
      </c>
      <c r="D34" s="145">
        <v>92</v>
      </c>
      <c r="E34" s="145">
        <v>94</v>
      </c>
      <c r="F34" s="145">
        <v>97</v>
      </c>
      <c r="G34" s="145">
        <v>94</v>
      </c>
      <c r="H34" s="145">
        <v>98</v>
      </c>
      <c r="I34" s="145">
        <v>98</v>
      </c>
      <c r="J34" s="119" t="s">
        <v>73</v>
      </c>
      <c r="K34" s="119" t="s">
        <v>73</v>
      </c>
      <c r="L34" s="119" t="s">
        <v>73</v>
      </c>
      <c r="M34" s="119" t="s">
        <v>73</v>
      </c>
      <c r="N34" s="119" t="s">
        <v>73</v>
      </c>
      <c r="O34" s="119" t="s">
        <v>73</v>
      </c>
      <c r="P34" s="119" t="s">
        <v>73</v>
      </c>
      <c r="Q34" s="119" t="s">
        <v>73</v>
      </c>
      <c r="R34" s="119" t="s">
        <v>73</v>
      </c>
      <c r="S34" s="119" t="s">
        <v>73</v>
      </c>
      <c r="T34" s="119" t="s">
        <v>73</v>
      </c>
      <c r="U34" s="119" t="s">
        <v>73</v>
      </c>
      <c r="V34" s="119" t="s">
        <v>73</v>
      </c>
      <c r="W34" s="119" t="s">
        <v>73</v>
      </c>
      <c r="X34" s="119" t="s">
        <v>73</v>
      </c>
      <c r="Y34" s="119" t="s">
        <v>73</v>
      </c>
      <c r="Z34" s="119" t="s">
        <v>73</v>
      </c>
      <c r="AA34" s="119" t="s">
        <v>73</v>
      </c>
      <c r="AB34" s="119" t="s">
        <v>73</v>
      </c>
      <c r="AC34" s="119" t="s">
        <v>73</v>
      </c>
      <c r="AD34" s="119" t="s">
        <v>73</v>
      </c>
      <c r="AE34" s="119" t="s">
        <v>73</v>
      </c>
      <c r="AF34" s="119" t="s">
        <v>73</v>
      </c>
      <c r="AG34" s="119" t="s">
        <v>73</v>
      </c>
      <c r="AH34" s="119" t="s">
        <v>73</v>
      </c>
      <c r="AI34" s="119" t="s">
        <v>73</v>
      </c>
      <c r="AJ34" s="119" t="s">
        <v>73</v>
      </c>
      <c r="AK34" s="119" t="s">
        <v>73</v>
      </c>
      <c r="AL34" s="119" t="s">
        <v>73</v>
      </c>
      <c r="AM34" s="119" t="s">
        <v>73</v>
      </c>
      <c r="AN34" s="119" t="s">
        <v>73</v>
      </c>
      <c r="AO34" s="119" t="s">
        <v>73</v>
      </c>
      <c r="AP34" s="119" t="s">
        <v>73</v>
      </c>
      <c r="AQ34" s="119" t="s">
        <v>73</v>
      </c>
      <c r="AR34" s="119" t="s">
        <v>73</v>
      </c>
      <c r="AS34" s="95" t="s">
        <v>73</v>
      </c>
      <c r="AT34" s="95" t="s">
        <v>73</v>
      </c>
      <c r="AU34" s="95" t="s">
        <v>73</v>
      </c>
      <c r="AV34" s="95" t="s">
        <v>73</v>
      </c>
      <c r="AW34" s="95" t="s">
        <v>73</v>
      </c>
    </row>
    <row r="35" spans="1:49">
      <c r="A35" s="89" t="s">
        <v>77</v>
      </c>
      <c r="B35" s="89" t="s">
        <v>15</v>
      </c>
      <c r="C35" s="145">
        <v>54</v>
      </c>
      <c r="D35" s="145">
        <v>36</v>
      </c>
      <c r="E35" s="145">
        <v>45</v>
      </c>
      <c r="F35" s="145">
        <v>34</v>
      </c>
      <c r="G35" s="145">
        <v>24</v>
      </c>
      <c r="H35" s="145">
        <v>31</v>
      </c>
      <c r="I35" s="119" t="s">
        <v>73</v>
      </c>
      <c r="J35" s="119" t="s">
        <v>73</v>
      </c>
      <c r="K35" s="119" t="s">
        <v>73</v>
      </c>
      <c r="L35" s="119" t="s">
        <v>73</v>
      </c>
      <c r="M35" s="119" t="s">
        <v>73</v>
      </c>
      <c r="N35" s="119" t="s">
        <v>73</v>
      </c>
      <c r="O35" s="145">
        <v>43</v>
      </c>
      <c r="P35" s="145">
        <v>29</v>
      </c>
      <c r="Q35" s="119" t="s">
        <v>73</v>
      </c>
      <c r="R35" s="145">
        <v>43</v>
      </c>
      <c r="S35" s="145">
        <v>40</v>
      </c>
      <c r="T35" s="119" t="s">
        <v>73</v>
      </c>
      <c r="U35" s="119" t="s">
        <v>73</v>
      </c>
      <c r="V35" s="119" t="s">
        <v>73</v>
      </c>
      <c r="W35" s="119" t="s">
        <v>73</v>
      </c>
      <c r="X35" s="119" t="s">
        <v>73</v>
      </c>
      <c r="Y35" s="119" t="s">
        <v>73</v>
      </c>
      <c r="Z35" s="119" t="s">
        <v>73</v>
      </c>
      <c r="AA35" s="119" t="s">
        <v>73</v>
      </c>
      <c r="AB35" s="119" t="s">
        <v>73</v>
      </c>
      <c r="AC35" s="119" t="s">
        <v>73</v>
      </c>
      <c r="AD35" s="119" t="s">
        <v>73</v>
      </c>
      <c r="AE35" s="119" t="s">
        <v>73</v>
      </c>
      <c r="AF35" s="119" t="s">
        <v>73</v>
      </c>
      <c r="AG35" s="119" t="s">
        <v>73</v>
      </c>
      <c r="AH35" s="119">
        <v>34</v>
      </c>
      <c r="AI35" s="145">
        <v>43</v>
      </c>
      <c r="AJ35" s="119" t="s">
        <v>73</v>
      </c>
      <c r="AK35" s="119">
        <v>21</v>
      </c>
      <c r="AL35" s="119">
        <v>40</v>
      </c>
      <c r="AM35" s="119">
        <v>27</v>
      </c>
      <c r="AN35" s="119">
        <v>39</v>
      </c>
      <c r="AO35" s="119" t="s">
        <v>73</v>
      </c>
      <c r="AP35" s="144">
        <v>37</v>
      </c>
      <c r="AQ35" s="119" t="s">
        <v>73</v>
      </c>
      <c r="AR35" s="119">
        <v>28</v>
      </c>
      <c r="AS35" s="95" t="s">
        <v>73</v>
      </c>
      <c r="AT35" s="95" t="s">
        <v>73</v>
      </c>
      <c r="AU35" s="95" t="s">
        <v>73</v>
      </c>
      <c r="AV35" s="95" t="s">
        <v>73</v>
      </c>
      <c r="AW35" s="95">
        <v>32</v>
      </c>
    </row>
    <row r="36" spans="1:49">
      <c r="A36" s="89"/>
      <c r="B36" s="89"/>
      <c r="C36" s="145"/>
      <c r="D36" s="145"/>
      <c r="E36" s="145"/>
      <c r="F36" s="145"/>
      <c r="G36" s="145"/>
      <c r="H36" s="145"/>
      <c r="I36" s="119"/>
      <c r="J36" s="119"/>
      <c r="K36" s="119"/>
      <c r="L36" s="119"/>
      <c r="M36" s="119"/>
      <c r="N36" s="119"/>
      <c r="O36" s="145"/>
      <c r="P36" s="145"/>
      <c r="Q36" s="119"/>
      <c r="R36" s="145"/>
      <c r="S36" s="145"/>
      <c r="T36" s="119"/>
      <c r="U36" s="119"/>
      <c r="V36" s="119"/>
      <c r="W36" s="119"/>
      <c r="X36" s="119"/>
      <c r="Y36" s="119"/>
      <c r="Z36" s="119"/>
      <c r="AA36" s="119"/>
      <c r="AB36" s="119"/>
      <c r="AC36" s="119"/>
      <c r="AD36" s="119"/>
      <c r="AE36" s="119"/>
      <c r="AF36" s="119"/>
      <c r="AG36" s="119"/>
      <c r="AH36" s="119"/>
      <c r="AI36" s="145"/>
      <c r="AJ36" s="119"/>
      <c r="AK36" s="119"/>
      <c r="AL36" s="119"/>
      <c r="AM36" s="119"/>
      <c r="AN36" s="119"/>
      <c r="AO36" s="119"/>
      <c r="AP36" s="144"/>
      <c r="AQ36" s="119"/>
      <c r="AR36" s="119"/>
      <c r="AU36" s="95"/>
      <c r="AV36" s="95"/>
      <c r="AW36" s="95"/>
    </row>
    <row r="37" spans="1:49">
      <c r="A37" s="89" t="s">
        <v>76</v>
      </c>
      <c r="B37" s="89" t="s">
        <v>15</v>
      </c>
      <c r="C37" s="145">
        <v>100</v>
      </c>
      <c r="D37" s="145">
        <v>96</v>
      </c>
      <c r="E37" s="145">
        <v>99</v>
      </c>
      <c r="F37" s="145">
        <v>98</v>
      </c>
      <c r="G37" s="145">
        <v>100</v>
      </c>
      <c r="H37" s="145">
        <v>97</v>
      </c>
      <c r="I37" s="145">
        <v>100</v>
      </c>
      <c r="J37" s="145">
        <v>99</v>
      </c>
      <c r="K37" s="145">
        <v>96</v>
      </c>
      <c r="L37" s="145">
        <v>98</v>
      </c>
      <c r="M37" s="145">
        <v>94</v>
      </c>
      <c r="N37" s="145">
        <v>98</v>
      </c>
      <c r="O37" s="145">
        <v>99</v>
      </c>
      <c r="P37" s="145">
        <v>98</v>
      </c>
      <c r="Q37" s="145">
        <v>91</v>
      </c>
      <c r="R37" s="145">
        <v>93</v>
      </c>
      <c r="S37" s="119" t="s">
        <v>73</v>
      </c>
      <c r="T37" s="119" t="s">
        <v>73</v>
      </c>
      <c r="U37" s="119" t="s">
        <v>73</v>
      </c>
      <c r="V37" s="119" t="s">
        <v>73</v>
      </c>
      <c r="W37" s="119" t="s">
        <v>73</v>
      </c>
      <c r="X37" s="119" t="s">
        <v>73</v>
      </c>
      <c r="Y37" s="119" t="s">
        <v>73</v>
      </c>
      <c r="Z37" s="119" t="s">
        <v>73</v>
      </c>
      <c r="AA37" s="119" t="s">
        <v>73</v>
      </c>
      <c r="AB37" s="119" t="s">
        <v>73</v>
      </c>
      <c r="AC37" s="119" t="s">
        <v>73</v>
      </c>
      <c r="AD37" s="119" t="s">
        <v>73</v>
      </c>
      <c r="AE37" s="119" t="s">
        <v>73</v>
      </c>
      <c r="AF37" s="119" t="s">
        <v>73</v>
      </c>
      <c r="AG37" s="119" t="s">
        <v>73</v>
      </c>
      <c r="AH37" s="119" t="s">
        <v>73</v>
      </c>
      <c r="AI37" s="119" t="s">
        <v>73</v>
      </c>
      <c r="AJ37" s="119" t="s">
        <v>73</v>
      </c>
      <c r="AK37" s="119" t="s">
        <v>73</v>
      </c>
      <c r="AL37" s="119" t="s">
        <v>73</v>
      </c>
      <c r="AM37" s="119" t="s">
        <v>73</v>
      </c>
      <c r="AN37" s="119" t="s">
        <v>73</v>
      </c>
      <c r="AO37" s="119" t="s">
        <v>73</v>
      </c>
      <c r="AP37" s="119" t="s">
        <v>73</v>
      </c>
      <c r="AQ37" s="119" t="s">
        <v>73</v>
      </c>
      <c r="AR37" s="119" t="s">
        <v>73</v>
      </c>
      <c r="AS37" s="142" t="s">
        <v>73</v>
      </c>
      <c r="AT37" s="142" t="s">
        <v>73</v>
      </c>
      <c r="AU37" s="95" t="s">
        <v>73</v>
      </c>
      <c r="AV37" s="95" t="s">
        <v>73</v>
      </c>
      <c r="AW37" s="95" t="s">
        <v>73</v>
      </c>
    </row>
    <row r="38" spans="1:49">
      <c r="A38" s="89" t="s">
        <v>75</v>
      </c>
      <c r="B38" s="89" t="s">
        <v>15</v>
      </c>
      <c r="C38" s="145">
        <v>92</v>
      </c>
      <c r="D38" s="145">
        <v>96</v>
      </c>
      <c r="E38" s="145">
        <v>98</v>
      </c>
      <c r="F38" s="145">
        <v>92</v>
      </c>
      <c r="G38" s="145">
        <v>95</v>
      </c>
      <c r="H38" s="145">
        <v>97</v>
      </c>
      <c r="I38" s="145">
        <v>97</v>
      </c>
      <c r="J38" s="145">
        <v>96</v>
      </c>
      <c r="K38" s="145">
        <v>97</v>
      </c>
      <c r="L38" s="145">
        <v>97</v>
      </c>
      <c r="M38" s="145">
        <v>98</v>
      </c>
      <c r="N38" s="145">
        <v>96</v>
      </c>
      <c r="O38" s="145">
        <v>97</v>
      </c>
      <c r="P38" s="145">
        <v>97</v>
      </c>
      <c r="Q38" s="145">
        <v>96</v>
      </c>
      <c r="R38" s="145">
        <v>99</v>
      </c>
      <c r="S38" s="145">
        <v>96</v>
      </c>
      <c r="T38" s="145">
        <v>96</v>
      </c>
      <c r="U38" s="145">
        <v>96</v>
      </c>
      <c r="V38" s="145">
        <v>96</v>
      </c>
      <c r="W38" s="145">
        <v>97</v>
      </c>
      <c r="X38" s="145">
        <v>95</v>
      </c>
      <c r="Y38" s="145">
        <v>95</v>
      </c>
      <c r="Z38" s="145">
        <v>96</v>
      </c>
      <c r="AA38" s="145">
        <v>97</v>
      </c>
      <c r="AB38" s="145">
        <v>95</v>
      </c>
      <c r="AC38" s="145">
        <v>95</v>
      </c>
      <c r="AD38" s="145">
        <v>93</v>
      </c>
      <c r="AE38" s="145">
        <v>95</v>
      </c>
      <c r="AF38" s="145">
        <v>93</v>
      </c>
      <c r="AG38" s="145">
        <v>91</v>
      </c>
      <c r="AH38" s="145">
        <v>92</v>
      </c>
      <c r="AI38" s="145">
        <v>88</v>
      </c>
      <c r="AJ38" s="145">
        <v>93</v>
      </c>
      <c r="AK38" s="145">
        <v>96</v>
      </c>
      <c r="AL38" s="145">
        <v>91</v>
      </c>
      <c r="AM38" s="145">
        <v>90</v>
      </c>
      <c r="AN38" s="145">
        <v>92</v>
      </c>
      <c r="AO38" s="115">
        <v>88</v>
      </c>
      <c r="AP38" s="144">
        <v>89</v>
      </c>
      <c r="AQ38" s="119" t="s">
        <v>73</v>
      </c>
      <c r="AR38" s="119">
        <v>84</v>
      </c>
      <c r="AS38" s="142" t="s">
        <v>73</v>
      </c>
      <c r="AT38" s="142" t="s">
        <v>73</v>
      </c>
      <c r="AU38" s="95" t="s">
        <v>73</v>
      </c>
      <c r="AV38" s="95" t="s">
        <v>73</v>
      </c>
      <c r="AW38" s="95">
        <v>77</v>
      </c>
    </row>
    <row r="39" spans="1:49">
      <c r="A39" s="115"/>
      <c r="B39" s="89" t="s">
        <v>15</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44"/>
      <c r="AQ39" s="119"/>
      <c r="AR39" s="119"/>
      <c r="AS39" s="142"/>
      <c r="AT39" s="142"/>
      <c r="AU39" s="95"/>
      <c r="AV39" s="95"/>
      <c r="AW39" s="95"/>
    </row>
    <row r="40" spans="1:49">
      <c r="A40" s="98" t="s">
        <v>74</v>
      </c>
      <c r="B40" s="89" t="s">
        <v>15</v>
      </c>
      <c r="C40" s="145">
        <v>72</v>
      </c>
      <c r="D40" s="145">
        <v>77</v>
      </c>
      <c r="E40" s="145">
        <v>80</v>
      </c>
      <c r="F40" s="145">
        <v>82</v>
      </c>
      <c r="G40" s="145">
        <v>84</v>
      </c>
      <c r="H40" s="145">
        <v>82</v>
      </c>
      <c r="I40" s="145">
        <v>85</v>
      </c>
      <c r="J40" s="145">
        <v>82</v>
      </c>
      <c r="K40" s="145">
        <v>86</v>
      </c>
      <c r="L40" s="145">
        <v>80</v>
      </c>
      <c r="M40" s="145">
        <v>83</v>
      </c>
      <c r="N40" s="145">
        <v>82</v>
      </c>
      <c r="O40" s="145">
        <v>84</v>
      </c>
      <c r="P40" s="145">
        <v>82</v>
      </c>
      <c r="Q40" s="145">
        <v>81</v>
      </c>
      <c r="R40" s="145">
        <v>82</v>
      </c>
      <c r="S40" s="145">
        <v>81</v>
      </c>
      <c r="T40" s="145">
        <v>84</v>
      </c>
      <c r="U40" s="145">
        <v>84</v>
      </c>
      <c r="V40" s="145">
        <v>83</v>
      </c>
      <c r="W40" s="145">
        <v>82</v>
      </c>
      <c r="X40" s="145">
        <v>79</v>
      </c>
      <c r="Y40" s="145">
        <v>76</v>
      </c>
      <c r="Z40" s="145">
        <v>75</v>
      </c>
      <c r="AA40" s="145">
        <v>78</v>
      </c>
      <c r="AB40" s="145">
        <v>75</v>
      </c>
      <c r="AC40" s="145">
        <v>77</v>
      </c>
      <c r="AD40" s="145">
        <v>73</v>
      </c>
      <c r="AE40" s="145">
        <v>72</v>
      </c>
      <c r="AF40" s="145">
        <v>71</v>
      </c>
      <c r="AG40" s="145">
        <v>72</v>
      </c>
      <c r="AH40" s="145">
        <v>70</v>
      </c>
      <c r="AI40" s="145">
        <v>73</v>
      </c>
      <c r="AJ40" s="145">
        <v>72</v>
      </c>
      <c r="AK40" s="145">
        <v>66</v>
      </c>
      <c r="AL40" s="145">
        <v>67</v>
      </c>
      <c r="AM40" s="145">
        <v>66</v>
      </c>
      <c r="AN40" s="118">
        <v>65.099999999999994</v>
      </c>
      <c r="AO40" s="115">
        <v>68</v>
      </c>
      <c r="AP40" s="144">
        <v>64</v>
      </c>
      <c r="AQ40" s="119" t="s">
        <v>73</v>
      </c>
      <c r="AR40" s="119">
        <v>65</v>
      </c>
      <c r="AS40" s="95" t="s">
        <v>73</v>
      </c>
      <c r="AT40" s="95" t="s">
        <v>73</v>
      </c>
      <c r="AU40" s="95" t="s">
        <v>73</v>
      </c>
      <c r="AV40" s="95" t="s">
        <v>73</v>
      </c>
      <c r="AW40" s="95">
        <v>61</v>
      </c>
    </row>
    <row r="41" spans="1:49" ht="13.5" thickBo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143"/>
      <c r="AT41" s="143"/>
      <c r="AU41" s="94"/>
      <c r="AV41" s="94"/>
      <c r="AW41" s="94"/>
    </row>
    <row r="42" spans="1:49" ht="13.5" thickTop="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42"/>
      <c r="AT42" s="142"/>
    </row>
    <row r="43" spans="1:49">
      <c r="A43" s="93" t="s">
        <v>72</v>
      </c>
      <c r="B43" s="92"/>
      <c r="C43" s="115"/>
      <c r="D43" s="115"/>
      <c r="E43" s="115"/>
      <c r="F43" s="115"/>
      <c r="G43" s="115"/>
      <c r="H43" s="115"/>
      <c r="I43" s="115"/>
      <c r="J43" s="115"/>
      <c r="K43" s="115"/>
      <c r="L43" s="115"/>
      <c r="M43" s="115"/>
      <c r="N43" s="115"/>
      <c r="O43" s="115"/>
      <c r="P43" s="115"/>
    </row>
    <row r="44" spans="1:49">
      <c r="A44" s="92" t="s">
        <v>71</v>
      </c>
      <c r="B44" s="92"/>
      <c r="C44" s="115"/>
      <c r="D44" s="115"/>
      <c r="E44" s="115"/>
      <c r="F44" s="115"/>
      <c r="G44" s="115"/>
      <c r="H44" s="115"/>
      <c r="I44" s="115"/>
      <c r="J44" s="115"/>
      <c r="K44" s="115"/>
      <c r="L44" s="115"/>
      <c r="M44" s="115"/>
      <c r="N44" s="115"/>
      <c r="O44" s="115"/>
      <c r="P44" s="115"/>
    </row>
    <row r="45" spans="1:49">
      <c r="A45" s="90" t="s">
        <v>103</v>
      </c>
      <c r="B45" s="88"/>
      <c r="C45" s="115"/>
      <c r="D45" s="115"/>
      <c r="E45" s="115"/>
      <c r="F45" s="115"/>
      <c r="G45" s="115"/>
      <c r="H45" s="115"/>
      <c r="I45" s="115"/>
      <c r="J45" s="89" t="s">
        <v>105</v>
      </c>
      <c r="K45" s="89" t="s">
        <v>105</v>
      </c>
      <c r="L45" s="89" t="s">
        <v>105</v>
      </c>
      <c r="M45" s="89" t="s">
        <v>105</v>
      </c>
      <c r="N45" s="89" t="s">
        <v>105</v>
      </c>
      <c r="O45" s="115"/>
      <c r="P45" s="115"/>
    </row>
    <row r="46" spans="1:49">
      <c r="A46" s="115"/>
      <c r="B46" s="89"/>
      <c r="C46" s="115"/>
      <c r="D46" s="115"/>
      <c r="E46" s="115"/>
      <c r="F46" s="115"/>
      <c r="G46" s="115"/>
      <c r="H46" s="115"/>
      <c r="I46" s="115"/>
      <c r="J46" s="89" t="s">
        <v>105</v>
      </c>
      <c r="K46" s="89" t="s">
        <v>105</v>
      </c>
      <c r="L46" s="89" t="s">
        <v>105</v>
      </c>
      <c r="M46" s="89" t="s">
        <v>105</v>
      </c>
      <c r="N46" s="89" t="s">
        <v>105</v>
      </c>
      <c r="O46" s="115"/>
      <c r="P46" s="115"/>
    </row>
    <row r="47" spans="1:49" ht="13.5" thickBot="1">
      <c r="A47" s="113" t="s">
        <v>22</v>
      </c>
      <c r="B47" s="124"/>
      <c r="C47" s="115"/>
      <c r="D47" s="115"/>
      <c r="E47" s="89" t="s">
        <v>101</v>
      </c>
      <c r="F47" s="89" t="s">
        <v>100</v>
      </c>
      <c r="G47" s="89" t="s">
        <v>99</v>
      </c>
      <c r="H47" s="89" t="s">
        <v>98</v>
      </c>
      <c r="I47" s="89" t="s">
        <v>97</v>
      </c>
      <c r="J47" s="89"/>
      <c r="K47" s="89" t="s">
        <v>96</v>
      </c>
      <c r="L47" s="89" t="s">
        <v>95</v>
      </c>
      <c r="M47" s="89" t="s">
        <v>94</v>
      </c>
      <c r="N47" s="89" t="s">
        <v>93</v>
      </c>
      <c r="O47" s="89" t="s">
        <v>92</v>
      </c>
      <c r="P47" s="89"/>
      <c r="Q47" s="89" t="s">
        <v>91</v>
      </c>
      <c r="R47" s="89" t="s">
        <v>90</v>
      </c>
      <c r="S47" s="89" t="s">
        <v>89</v>
      </c>
      <c r="T47" s="89" t="s">
        <v>88</v>
      </c>
      <c r="U47" s="89" t="s">
        <v>87</v>
      </c>
      <c r="V47" s="89"/>
      <c r="W47" s="89" t="s">
        <v>86</v>
      </c>
      <c r="X47" s="89" t="s">
        <v>85</v>
      </c>
      <c r="Y47" s="89" t="s">
        <v>84</v>
      </c>
      <c r="Z47" s="89" t="s">
        <v>83</v>
      </c>
      <c r="AA47" s="89" t="s">
        <v>82</v>
      </c>
      <c r="AB47" s="89"/>
      <c r="AC47" s="89" t="s">
        <v>81</v>
      </c>
      <c r="AD47" s="89" t="s">
        <v>80</v>
      </c>
      <c r="AE47" s="89" t="s">
        <v>79</v>
      </c>
      <c r="AF47" s="89" t="s">
        <v>78</v>
      </c>
      <c r="AG47" s="89" t="s">
        <v>77</v>
      </c>
      <c r="AH47" s="89"/>
      <c r="AI47" s="89" t="s">
        <v>76</v>
      </c>
      <c r="AJ47" s="89" t="s">
        <v>75</v>
      </c>
      <c r="AK47" s="115"/>
      <c r="AL47" s="98" t="s">
        <v>74</v>
      </c>
    </row>
    <row r="48" spans="1:49" ht="14.25" thickTop="1" thickBot="1">
      <c r="A48" s="112">
        <v>1964</v>
      </c>
      <c r="B48" s="124"/>
      <c r="C48" s="123" t="s">
        <v>107</v>
      </c>
      <c r="D48" s="115"/>
      <c r="E48" s="145">
        <v>98</v>
      </c>
      <c r="F48" s="119" t="s">
        <v>73</v>
      </c>
      <c r="G48" s="119" t="s">
        <v>73</v>
      </c>
      <c r="H48" s="119" t="s">
        <v>73</v>
      </c>
      <c r="I48" s="145">
        <v>99</v>
      </c>
      <c r="J48" s="145"/>
      <c r="K48" s="145">
        <v>82</v>
      </c>
      <c r="L48" s="145">
        <v>99</v>
      </c>
      <c r="M48" s="145">
        <v>62</v>
      </c>
      <c r="N48" s="145">
        <v>29</v>
      </c>
      <c r="O48" s="145">
        <v>92</v>
      </c>
      <c r="P48" s="145"/>
      <c r="Q48" s="119" t="s">
        <v>73</v>
      </c>
      <c r="R48" s="145">
        <v>98</v>
      </c>
      <c r="S48" s="145">
        <v>69</v>
      </c>
      <c r="T48" s="145">
        <v>89</v>
      </c>
      <c r="U48" s="145">
        <v>78</v>
      </c>
      <c r="V48" s="145"/>
      <c r="W48" s="145">
        <v>18</v>
      </c>
      <c r="X48" s="119" t="s">
        <v>73</v>
      </c>
      <c r="Y48" s="145">
        <v>99</v>
      </c>
      <c r="Z48" s="119" t="s">
        <v>73</v>
      </c>
      <c r="AA48" s="145">
        <v>96</v>
      </c>
      <c r="AB48" s="145"/>
      <c r="AC48" s="119" t="s">
        <v>73</v>
      </c>
      <c r="AD48" s="145">
        <v>99</v>
      </c>
      <c r="AE48" s="145">
        <v>1</v>
      </c>
      <c r="AF48" s="145">
        <v>92</v>
      </c>
      <c r="AG48" s="145">
        <v>54</v>
      </c>
      <c r="AH48" s="145"/>
      <c r="AI48" s="145">
        <v>100</v>
      </c>
      <c r="AJ48" s="145">
        <v>92</v>
      </c>
      <c r="AK48" s="115"/>
      <c r="AL48" s="145">
        <v>72</v>
      </c>
    </row>
    <row r="49" spans="1:38" ht="14.25" thickTop="1" thickBot="1">
      <c r="A49" s="112">
        <v>1965</v>
      </c>
      <c r="B49" s="124"/>
      <c r="C49" s="122"/>
      <c r="D49" s="115"/>
      <c r="E49" s="145">
        <v>98</v>
      </c>
      <c r="F49" s="119" t="s">
        <v>73</v>
      </c>
      <c r="G49" s="119" t="s">
        <v>73</v>
      </c>
      <c r="H49" s="145">
        <v>100</v>
      </c>
      <c r="I49" s="145">
        <v>100</v>
      </c>
      <c r="J49" s="145"/>
      <c r="K49" s="145">
        <v>86</v>
      </c>
      <c r="L49" s="145">
        <v>99</v>
      </c>
      <c r="M49" s="145">
        <v>71</v>
      </c>
      <c r="N49" s="145">
        <v>43</v>
      </c>
      <c r="O49" s="145">
        <v>90</v>
      </c>
      <c r="P49" s="145"/>
      <c r="Q49" s="145">
        <v>98</v>
      </c>
      <c r="R49" s="145">
        <v>95</v>
      </c>
      <c r="S49" s="145">
        <v>73</v>
      </c>
      <c r="T49" s="145">
        <v>81</v>
      </c>
      <c r="U49" s="145">
        <v>82</v>
      </c>
      <c r="V49" s="145"/>
      <c r="W49" s="145">
        <v>15</v>
      </c>
      <c r="X49" s="145">
        <v>100</v>
      </c>
      <c r="Y49" s="145">
        <v>100</v>
      </c>
      <c r="Z49" s="119" t="s">
        <v>73</v>
      </c>
      <c r="AA49" s="145">
        <v>100</v>
      </c>
      <c r="AB49" s="145"/>
      <c r="AC49" s="145">
        <v>93</v>
      </c>
      <c r="AD49" s="145">
        <v>99</v>
      </c>
      <c r="AE49" s="145">
        <v>4</v>
      </c>
      <c r="AF49" s="145">
        <v>92</v>
      </c>
      <c r="AG49" s="145">
        <v>36</v>
      </c>
      <c r="AH49" s="145"/>
      <c r="AI49" s="145">
        <v>96</v>
      </c>
      <c r="AJ49" s="145">
        <v>96</v>
      </c>
      <c r="AK49" s="115"/>
      <c r="AL49" s="145">
        <v>77</v>
      </c>
    </row>
    <row r="50" spans="1:38" ht="14.25" thickTop="1" thickBot="1">
      <c r="A50" s="112">
        <v>1966</v>
      </c>
      <c r="B50" s="124"/>
      <c r="C50" s="122"/>
      <c r="D50" s="115"/>
      <c r="E50" s="145">
        <v>100</v>
      </c>
      <c r="F50" s="119" t="s">
        <v>73</v>
      </c>
      <c r="G50" s="119" t="s">
        <v>73</v>
      </c>
      <c r="H50" s="145">
        <v>99</v>
      </c>
      <c r="I50" s="145">
        <v>99</v>
      </c>
      <c r="J50" s="145"/>
      <c r="K50" s="145">
        <v>89</v>
      </c>
      <c r="L50" s="145">
        <v>99</v>
      </c>
      <c r="M50" s="145">
        <v>78</v>
      </c>
      <c r="N50" s="145">
        <v>45</v>
      </c>
      <c r="O50" s="145">
        <v>95</v>
      </c>
      <c r="P50" s="145"/>
      <c r="Q50" s="145">
        <v>97</v>
      </c>
      <c r="R50" s="145">
        <v>98</v>
      </c>
      <c r="S50" s="145">
        <v>81</v>
      </c>
      <c r="T50" s="145">
        <v>93</v>
      </c>
      <c r="U50" s="145">
        <v>82</v>
      </c>
      <c r="V50" s="145"/>
      <c r="W50" s="145">
        <v>26</v>
      </c>
      <c r="X50" s="145">
        <v>99</v>
      </c>
      <c r="Y50" s="145">
        <v>100</v>
      </c>
      <c r="Z50" s="119" t="s">
        <v>73</v>
      </c>
      <c r="AA50" s="145">
        <v>99</v>
      </c>
      <c r="AB50" s="145"/>
      <c r="AC50" s="145">
        <v>95</v>
      </c>
      <c r="AD50" s="145">
        <v>99</v>
      </c>
      <c r="AE50" s="145">
        <v>7</v>
      </c>
      <c r="AF50" s="145">
        <v>94</v>
      </c>
      <c r="AG50" s="145">
        <v>45</v>
      </c>
      <c r="AH50" s="145"/>
      <c r="AI50" s="145">
        <v>99</v>
      </c>
      <c r="AJ50" s="145">
        <v>98</v>
      </c>
      <c r="AK50" s="115"/>
      <c r="AL50" s="145">
        <v>80</v>
      </c>
    </row>
    <row r="51" spans="1:38" ht="14.25" thickTop="1" thickBot="1">
      <c r="A51" s="112">
        <v>1967</v>
      </c>
      <c r="B51" s="124"/>
      <c r="C51" s="122"/>
      <c r="D51" s="115"/>
      <c r="E51" s="145">
        <v>98</v>
      </c>
      <c r="F51" s="119" t="s">
        <v>73</v>
      </c>
      <c r="G51" s="119" t="s">
        <v>73</v>
      </c>
      <c r="H51" s="145">
        <v>94</v>
      </c>
      <c r="I51" s="145">
        <v>100</v>
      </c>
      <c r="J51" s="145"/>
      <c r="K51" s="145">
        <v>89</v>
      </c>
      <c r="L51" s="145">
        <v>99</v>
      </c>
      <c r="M51" s="145">
        <v>78</v>
      </c>
      <c r="N51" s="145">
        <v>46</v>
      </c>
      <c r="O51" s="145">
        <v>84</v>
      </c>
      <c r="P51" s="145"/>
      <c r="Q51" s="145">
        <v>98</v>
      </c>
      <c r="R51" s="145">
        <v>98</v>
      </c>
      <c r="S51" s="145">
        <v>88</v>
      </c>
      <c r="T51" s="145">
        <v>76</v>
      </c>
      <c r="U51" s="145">
        <v>89</v>
      </c>
      <c r="V51" s="145"/>
      <c r="W51" s="145">
        <v>40</v>
      </c>
      <c r="X51" s="145">
        <v>100</v>
      </c>
      <c r="Y51" s="145">
        <v>100</v>
      </c>
      <c r="Z51" s="119" t="s">
        <v>73</v>
      </c>
      <c r="AA51" s="145">
        <v>99</v>
      </c>
      <c r="AB51" s="145"/>
      <c r="AC51" s="145">
        <v>97</v>
      </c>
      <c r="AD51" s="145">
        <v>95</v>
      </c>
      <c r="AE51" s="145">
        <v>8</v>
      </c>
      <c r="AF51" s="145">
        <v>97</v>
      </c>
      <c r="AG51" s="145">
        <v>34</v>
      </c>
      <c r="AH51" s="145"/>
      <c r="AI51" s="145">
        <v>98</v>
      </c>
      <c r="AJ51" s="145">
        <v>92</v>
      </c>
      <c r="AK51" s="115"/>
      <c r="AL51" s="145">
        <v>82</v>
      </c>
    </row>
    <row r="52" spans="1:38" ht="14.25" thickTop="1" thickBot="1">
      <c r="A52" s="112">
        <v>1968</v>
      </c>
      <c r="B52" s="124"/>
      <c r="C52" s="122"/>
      <c r="D52" s="115"/>
      <c r="E52" s="145">
        <v>99</v>
      </c>
      <c r="F52" s="119" t="s">
        <v>73</v>
      </c>
      <c r="G52" s="119" t="s">
        <v>73</v>
      </c>
      <c r="H52" s="145">
        <v>98</v>
      </c>
      <c r="I52" s="145">
        <v>100</v>
      </c>
      <c r="J52" s="145"/>
      <c r="K52" s="145">
        <v>94</v>
      </c>
      <c r="L52" s="145">
        <v>99</v>
      </c>
      <c r="M52" s="145">
        <v>80</v>
      </c>
      <c r="N52" s="145">
        <v>49</v>
      </c>
      <c r="O52" s="145">
        <v>94</v>
      </c>
      <c r="P52" s="145"/>
      <c r="Q52" s="145">
        <v>96</v>
      </c>
      <c r="R52" s="145">
        <v>98</v>
      </c>
      <c r="S52" s="145">
        <v>95</v>
      </c>
      <c r="T52" s="145">
        <v>93</v>
      </c>
      <c r="U52" s="145">
        <v>84</v>
      </c>
      <c r="V52" s="145"/>
      <c r="W52" s="145">
        <v>49</v>
      </c>
      <c r="X52" s="145">
        <v>97</v>
      </c>
      <c r="Y52" s="145">
        <v>100</v>
      </c>
      <c r="Z52" s="119" t="s">
        <v>73</v>
      </c>
      <c r="AA52" s="145">
        <v>99</v>
      </c>
      <c r="AB52" s="145"/>
      <c r="AC52" s="145">
        <v>98</v>
      </c>
      <c r="AD52" s="145">
        <v>100</v>
      </c>
      <c r="AE52" s="145">
        <v>9</v>
      </c>
      <c r="AF52" s="145">
        <v>94</v>
      </c>
      <c r="AG52" s="145">
        <v>24</v>
      </c>
      <c r="AH52" s="145"/>
      <c r="AI52" s="145">
        <v>100</v>
      </c>
      <c r="AJ52" s="145">
        <v>95</v>
      </c>
      <c r="AK52" s="115"/>
      <c r="AL52" s="145">
        <v>84</v>
      </c>
    </row>
    <row r="53" spans="1:38" ht="14.25" thickTop="1" thickBot="1">
      <c r="A53" s="112">
        <v>1969</v>
      </c>
      <c r="B53" s="124"/>
      <c r="C53" s="122"/>
      <c r="D53" s="115"/>
      <c r="E53" s="145">
        <v>98</v>
      </c>
      <c r="F53" s="119" t="s">
        <v>73</v>
      </c>
      <c r="G53" s="119" t="s">
        <v>73</v>
      </c>
      <c r="H53" s="145">
        <v>100</v>
      </c>
      <c r="I53" s="145">
        <v>99</v>
      </c>
      <c r="J53" s="145"/>
      <c r="K53" s="145">
        <v>90</v>
      </c>
      <c r="L53" s="145">
        <v>97</v>
      </c>
      <c r="M53" s="145">
        <v>83</v>
      </c>
      <c r="N53" s="145">
        <v>47</v>
      </c>
      <c r="O53" s="145">
        <v>91</v>
      </c>
      <c r="P53" s="145"/>
      <c r="Q53" s="145">
        <v>100</v>
      </c>
      <c r="R53" s="145">
        <v>99</v>
      </c>
      <c r="S53" s="145">
        <v>85</v>
      </c>
      <c r="T53" s="145">
        <v>93</v>
      </c>
      <c r="U53" s="145">
        <v>82</v>
      </c>
      <c r="V53" s="145"/>
      <c r="W53" s="145">
        <v>44</v>
      </c>
      <c r="X53" s="145">
        <v>100</v>
      </c>
      <c r="Y53" s="145">
        <v>100</v>
      </c>
      <c r="Z53" s="119" t="s">
        <v>73</v>
      </c>
      <c r="AA53" s="145">
        <v>99</v>
      </c>
      <c r="AB53" s="145"/>
      <c r="AC53" s="145">
        <v>98</v>
      </c>
      <c r="AD53" s="145">
        <v>100</v>
      </c>
      <c r="AE53" s="145">
        <v>19</v>
      </c>
      <c r="AF53" s="145">
        <v>98</v>
      </c>
      <c r="AG53" s="145">
        <v>31</v>
      </c>
      <c r="AH53" s="145"/>
      <c r="AI53" s="145">
        <v>97</v>
      </c>
      <c r="AJ53" s="145">
        <v>97</v>
      </c>
      <c r="AK53" s="115"/>
      <c r="AL53" s="145">
        <v>82</v>
      </c>
    </row>
    <row r="54" spans="1:38" ht="14.25" thickTop="1" thickBot="1">
      <c r="A54" s="112">
        <v>1970</v>
      </c>
      <c r="B54" s="124"/>
      <c r="C54" s="122"/>
      <c r="D54" s="115"/>
      <c r="E54" s="145">
        <v>100</v>
      </c>
      <c r="F54" s="119" t="s">
        <v>73</v>
      </c>
      <c r="G54" s="119" t="s">
        <v>73</v>
      </c>
      <c r="H54" s="145">
        <v>96</v>
      </c>
      <c r="I54" s="145">
        <v>100</v>
      </c>
      <c r="J54" s="145"/>
      <c r="K54" s="145">
        <v>94</v>
      </c>
      <c r="L54" s="145">
        <v>99</v>
      </c>
      <c r="M54" s="145">
        <v>87</v>
      </c>
      <c r="N54" s="145">
        <v>53</v>
      </c>
      <c r="O54" s="145">
        <v>93</v>
      </c>
      <c r="P54" s="145"/>
      <c r="Q54" s="145">
        <v>96</v>
      </c>
      <c r="R54" s="145">
        <v>96</v>
      </c>
      <c r="S54" s="145">
        <v>91</v>
      </c>
      <c r="T54" s="145">
        <v>93</v>
      </c>
      <c r="U54" s="145">
        <v>90</v>
      </c>
      <c r="V54" s="145"/>
      <c r="W54" s="145">
        <v>46</v>
      </c>
      <c r="X54" s="145">
        <v>98</v>
      </c>
      <c r="Y54" s="145">
        <v>99</v>
      </c>
      <c r="Z54" s="119" t="s">
        <v>73</v>
      </c>
      <c r="AA54" s="145">
        <v>100</v>
      </c>
      <c r="AB54" s="145"/>
      <c r="AC54" s="145">
        <v>97</v>
      </c>
      <c r="AD54" s="145">
        <v>100</v>
      </c>
      <c r="AE54" s="145">
        <v>28</v>
      </c>
      <c r="AF54" s="145">
        <v>98</v>
      </c>
      <c r="AG54" s="119" t="s">
        <v>73</v>
      </c>
      <c r="AH54" s="119"/>
      <c r="AI54" s="145">
        <v>100</v>
      </c>
      <c r="AJ54" s="145">
        <v>97</v>
      </c>
      <c r="AK54" s="115"/>
      <c r="AL54" s="145">
        <v>85</v>
      </c>
    </row>
    <row r="55" spans="1:38" ht="14.25" thickTop="1" thickBot="1">
      <c r="A55" s="112">
        <v>1971</v>
      </c>
      <c r="B55" s="124"/>
      <c r="C55" s="122"/>
      <c r="D55" s="115"/>
      <c r="E55" s="119" t="s">
        <v>73</v>
      </c>
      <c r="F55" s="145">
        <v>37</v>
      </c>
      <c r="G55" s="145">
        <v>100</v>
      </c>
      <c r="H55" s="119" t="s">
        <v>73</v>
      </c>
      <c r="I55" s="145">
        <v>98</v>
      </c>
      <c r="J55" s="145"/>
      <c r="K55" s="145">
        <v>87</v>
      </c>
      <c r="L55" s="145">
        <v>98</v>
      </c>
      <c r="M55" s="145">
        <v>84</v>
      </c>
      <c r="N55" s="145">
        <v>49</v>
      </c>
      <c r="O55" s="145">
        <v>97</v>
      </c>
      <c r="P55" s="145"/>
      <c r="Q55" s="145">
        <v>99</v>
      </c>
      <c r="R55" s="145">
        <v>97</v>
      </c>
      <c r="S55" s="145">
        <v>92</v>
      </c>
      <c r="T55" s="119" t="s">
        <v>73</v>
      </c>
      <c r="U55" s="145">
        <v>87</v>
      </c>
      <c r="V55" s="145"/>
      <c r="W55" s="145">
        <v>43</v>
      </c>
      <c r="X55" s="119" t="s">
        <v>73</v>
      </c>
      <c r="Y55" s="145">
        <v>100</v>
      </c>
      <c r="Z55" s="119" t="s">
        <v>73</v>
      </c>
      <c r="AA55" s="145">
        <v>99</v>
      </c>
      <c r="AB55" s="145"/>
      <c r="AC55" s="145">
        <v>96</v>
      </c>
      <c r="AD55" s="119" t="s">
        <v>73</v>
      </c>
      <c r="AE55" s="145">
        <v>17</v>
      </c>
      <c r="AF55" s="119" t="s">
        <v>73</v>
      </c>
      <c r="AG55" s="119" t="s">
        <v>73</v>
      </c>
      <c r="AH55" s="119"/>
      <c r="AI55" s="145">
        <v>99</v>
      </c>
      <c r="AJ55" s="145">
        <v>96</v>
      </c>
      <c r="AK55" s="115"/>
      <c r="AL55" s="145">
        <v>82</v>
      </c>
    </row>
    <row r="56" spans="1:38" ht="14.25" thickTop="1" thickBot="1">
      <c r="A56" s="112">
        <v>1972</v>
      </c>
      <c r="B56" s="124"/>
      <c r="C56" s="122"/>
      <c r="D56" s="115"/>
      <c r="E56" s="119" t="s">
        <v>73</v>
      </c>
      <c r="F56" s="145">
        <v>14</v>
      </c>
      <c r="G56" s="145">
        <v>95</v>
      </c>
      <c r="H56" s="119" t="s">
        <v>73</v>
      </c>
      <c r="I56" s="145">
        <v>113</v>
      </c>
      <c r="J56" s="145"/>
      <c r="K56" s="145">
        <v>91</v>
      </c>
      <c r="L56" s="145">
        <v>99</v>
      </c>
      <c r="M56" s="145">
        <v>86</v>
      </c>
      <c r="N56" s="145">
        <v>66</v>
      </c>
      <c r="O56" s="145">
        <v>91</v>
      </c>
      <c r="P56" s="145"/>
      <c r="Q56" s="145">
        <v>100</v>
      </c>
      <c r="R56" s="145">
        <v>98</v>
      </c>
      <c r="S56" s="145">
        <v>86</v>
      </c>
      <c r="T56" s="119" t="s">
        <v>73</v>
      </c>
      <c r="U56" s="145">
        <v>84</v>
      </c>
      <c r="V56" s="145"/>
      <c r="W56" s="145">
        <v>50</v>
      </c>
      <c r="X56" s="119" t="s">
        <v>73</v>
      </c>
      <c r="Y56" s="145">
        <v>100</v>
      </c>
      <c r="Z56" s="119" t="s">
        <v>73</v>
      </c>
      <c r="AA56" s="145">
        <v>97</v>
      </c>
      <c r="AB56" s="145"/>
      <c r="AC56" s="145">
        <v>96</v>
      </c>
      <c r="AD56" s="119" t="s">
        <v>73</v>
      </c>
      <c r="AE56" s="145">
        <v>20</v>
      </c>
      <c r="AF56" s="119" t="s">
        <v>73</v>
      </c>
      <c r="AG56" s="119" t="s">
        <v>73</v>
      </c>
      <c r="AH56" s="119"/>
      <c r="AI56" s="145">
        <v>96</v>
      </c>
      <c r="AJ56" s="145">
        <v>97</v>
      </c>
      <c r="AK56" s="115"/>
      <c r="AL56" s="145">
        <v>86</v>
      </c>
    </row>
    <row r="57" spans="1:38" ht="14.25" thickTop="1" thickBot="1">
      <c r="A57" s="112">
        <v>1973</v>
      </c>
      <c r="B57" s="124"/>
      <c r="C57" s="122"/>
      <c r="D57" s="115"/>
      <c r="E57" s="119" t="s">
        <v>73</v>
      </c>
      <c r="F57" s="145">
        <v>19</v>
      </c>
      <c r="G57" s="145">
        <v>98</v>
      </c>
      <c r="H57" s="119" t="s">
        <v>73</v>
      </c>
      <c r="I57" s="145">
        <v>98</v>
      </c>
      <c r="J57" s="145"/>
      <c r="K57" s="145">
        <v>88</v>
      </c>
      <c r="L57" s="145">
        <v>93</v>
      </c>
      <c r="M57" s="145">
        <v>80</v>
      </c>
      <c r="N57" s="145">
        <v>42</v>
      </c>
      <c r="O57" s="145">
        <v>91</v>
      </c>
      <c r="P57" s="145"/>
      <c r="Q57" s="145">
        <v>98</v>
      </c>
      <c r="R57" s="145">
        <v>97</v>
      </c>
      <c r="S57" s="145">
        <v>89</v>
      </c>
      <c r="T57" s="119" t="s">
        <v>73</v>
      </c>
      <c r="U57" s="145">
        <v>85</v>
      </c>
      <c r="V57" s="145"/>
      <c r="W57" s="145">
        <v>50</v>
      </c>
      <c r="X57" s="119" t="s">
        <v>73</v>
      </c>
      <c r="Y57" s="145">
        <v>71</v>
      </c>
      <c r="Z57" s="119" t="s">
        <v>73</v>
      </c>
      <c r="AA57" s="145">
        <v>94</v>
      </c>
      <c r="AB57" s="145"/>
      <c r="AC57" s="145">
        <v>94</v>
      </c>
      <c r="AD57" s="119" t="s">
        <v>73</v>
      </c>
      <c r="AE57" s="145">
        <v>27</v>
      </c>
      <c r="AF57" s="119" t="s">
        <v>73</v>
      </c>
      <c r="AG57" s="119" t="s">
        <v>73</v>
      </c>
      <c r="AH57" s="119"/>
      <c r="AI57" s="145">
        <v>98</v>
      </c>
      <c r="AJ57" s="145">
        <v>97</v>
      </c>
      <c r="AK57" s="115"/>
      <c r="AL57" s="145">
        <v>80</v>
      </c>
    </row>
    <row r="58" spans="1:38" ht="14.25" thickTop="1" thickBot="1">
      <c r="A58" s="112">
        <v>1974</v>
      </c>
      <c r="B58" s="124"/>
      <c r="C58" s="122"/>
      <c r="D58" s="115"/>
      <c r="E58" s="119" t="s">
        <v>73</v>
      </c>
      <c r="F58" s="145">
        <v>26</v>
      </c>
      <c r="G58" s="145">
        <v>92</v>
      </c>
      <c r="H58" s="119" t="s">
        <v>73</v>
      </c>
      <c r="I58" s="145">
        <v>98</v>
      </c>
      <c r="J58" s="145"/>
      <c r="K58" s="145">
        <v>92</v>
      </c>
      <c r="L58" s="145">
        <v>96</v>
      </c>
      <c r="M58" s="145">
        <v>79</v>
      </c>
      <c r="N58" s="145">
        <v>48</v>
      </c>
      <c r="O58" s="145">
        <v>96</v>
      </c>
      <c r="P58" s="145"/>
      <c r="Q58" s="145">
        <v>96</v>
      </c>
      <c r="R58" s="145">
        <v>95</v>
      </c>
      <c r="S58" s="145">
        <v>86</v>
      </c>
      <c r="T58" s="119" t="s">
        <v>73</v>
      </c>
      <c r="U58" s="145">
        <v>84</v>
      </c>
      <c r="V58" s="145"/>
      <c r="W58" s="145">
        <v>49</v>
      </c>
      <c r="X58" s="119" t="s">
        <v>73</v>
      </c>
      <c r="Y58" s="145">
        <v>97</v>
      </c>
      <c r="Z58" s="119" t="s">
        <v>73</v>
      </c>
      <c r="AA58" s="145">
        <v>98</v>
      </c>
      <c r="AB58" s="145"/>
      <c r="AC58" s="145">
        <v>97</v>
      </c>
      <c r="AD58" s="119" t="s">
        <v>73</v>
      </c>
      <c r="AE58" s="145">
        <v>24</v>
      </c>
      <c r="AF58" s="119" t="s">
        <v>73</v>
      </c>
      <c r="AG58" s="119" t="s">
        <v>73</v>
      </c>
      <c r="AH58" s="119"/>
      <c r="AI58" s="145">
        <v>94</v>
      </c>
      <c r="AJ58" s="145">
        <v>98</v>
      </c>
      <c r="AK58" s="115"/>
      <c r="AL58" s="145">
        <v>83</v>
      </c>
    </row>
    <row r="59" spans="1:38" ht="14.25" thickTop="1" thickBot="1">
      <c r="A59" s="112">
        <v>1975</v>
      </c>
      <c r="B59" s="124"/>
      <c r="C59" s="122"/>
      <c r="D59" s="115"/>
      <c r="E59" s="119" t="s">
        <v>73</v>
      </c>
      <c r="F59" s="145">
        <v>20</v>
      </c>
      <c r="G59" s="145">
        <v>94</v>
      </c>
      <c r="H59" s="119" t="s">
        <v>73</v>
      </c>
      <c r="I59" s="145">
        <v>96</v>
      </c>
      <c r="J59" s="145"/>
      <c r="K59" s="145">
        <v>89</v>
      </c>
      <c r="L59" s="145">
        <v>96</v>
      </c>
      <c r="M59" s="145">
        <v>82</v>
      </c>
      <c r="N59" s="145">
        <v>47</v>
      </c>
      <c r="O59" s="145">
        <v>99</v>
      </c>
      <c r="P59" s="145"/>
      <c r="Q59" s="145">
        <v>93</v>
      </c>
      <c r="R59" s="145">
        <v>99</v>
      </c>
      <c r="S59" s="145">
        <v>92</v>
      </c>
      <c r="T59" s="119" t="s">
        <v>73</v>
      </c>
      <c r="U59" s="145">
        <v>83</v>
      </c>
      <c r="V59" s="145"/>
      <c r="W59" s="145">
        <v>43</v>
      </c>
      <c r="X59" s="119" t="s">
        <v>73</v>
      </c>
      <c r="Y59" s="145">
        <v>99</v>
      </c>
      <c r="Z59" s="119" t="s">
        <v>73</v>
      </c>
      <c r="AA59" s="145">
        <v>95</v>
      </c>
      <c r="AB59" s="145"/>
      <c r="AC59" s="145">
        <v>93</v>
      </c>
      <c r="AD59" s="119" t="s">
        <v>73</v>
      </c>
      <c r="AE59" s="145">
        <v>25</v>
      </c>
      <c r="AF59" s="119" t="s">
        <v>73</v>
      </c>
      <c r="AG59" s="119" t="s">
        <v>73</v>
      </c>
      <c r="AH59" s="119"/>
      <c r="AI59" s="145">
        <v>98</v>
      </c>
      <c r="AJ59" s="145">
        <v>96</v>
      </c>
      <c r="AK59" s="115"/>
      <c r="AL59" s="145">
        <v>82</v>
      </c>
    </row>
    <row r="60" spans="1:38" ht="14.25" thickTop="1" thickBot="1">
      <c r="A60" s="112">
        <v>1976</v>
      </c>
      <c r="B60" s="124"/>
      <c r="C60" s="122"/>
      <c r="D60" s="115"/>
      <c r="E60" s="119" t="s">
        <v>73</v>
      </c>
      <c r="F60" s="145">
        <v>34</v>
      </c>
      <c r="G60" s="145">
        <v>95</v>
      </c>
      <c r="H60" s="119" t="s">
        <v>73</v>
      </c>
      <c r="I60" s="145">
        <v>100</v>
      </c>
      <c r="J60" s="145"/>
      <c r="K60" s="145">
        <v>94</v>
      </c>
      <c r="L60" s="145">
        <v>99</v>
      </c>
      <c r="M60" s="145">
        <v>85</v>
      </c>
      <c r="N60" s="145">
        <v>44</v>
      </c>
      <c r="O60" s="145">
        <v>94</v>
      </c>
      <c r="P60" s="145"/>
      <c r="Q60" s="145">
        <v>100</v>
      </c>
      <c r="R60" s="145">
        <v>99</v>
      </c>
      <c r="S60" s="145">
        <v>94</v>
      </c>
      <c r="T60" s="119" t="s">
        <v>73</v>
      </c>
      <c r="U60" s="145">
        <v>88</v>
      </c>
      <c r="V60" s="145"/>
      <c r="W60" s="145">
        <v>42</v>
      </c>
      <c r="X60" s="119" t="s">
        <v>73</v>
      </c>
      <c r="Y60" s="145">
        <v>99</v>
      </c>
      <c r="Z60" s="119" t="s">
        <v>73</v>
      </c>
      <c r="AA60" s="145">
        <v>97</v>
      </c>
      <c r="AB60" s="145"/>
      <c r="AC60" s="145">
        <v>93</v>
      </c>
      <c r="AD60" s="119" t="s">
        <v>73</v>
      </c>
      <c r="AE60" s="145">
        <v>31</v>
      </c>
      <c r="AF60" s="119" t="s">
        <v>73</v>
      </c>
      <c r="AG60" s="145">
        <v>43</v>
      </c>
      <c r="AH60" s="145"/>
      <c r="AI60" s="145">
        <v>99</v>
      </c>
      <c r="AJ60" s="145">
        <v>97</v>
      </c>
      <c r="AK60" s="115"/>
      <c r="AL60" s="145">
        <v>84</v>
      </c>
    </row>
    <row r="61" spans="1:38" ht="14.25" thickTop="1" thickBot="1">
      <c r="A61" s="112">
        <v>1977</v>
      </c>
      <c r="B61" s="124"/>
      <c r="C61" s="122"/>
      <c r="D61" s="115"/>
      <c r="E61" s="119" t="s">
        <v>73</v>
      </c>
      <c r="F61" s="145">
        <v>37</v>
      </c>
      <c r="G61" s="119" t="s">
        <v>73</v>
      </c>
      <c r="H61" s="119" t="s">
        <v>73</v>
      </c>
      <c r="I61" s="145">
        <v>100</v>
      </c>
      <c r="J61" s="145"/>
      <c r="K61" s="145">
        <v>97</v>
      </c>
      <c r="L61" s="145">
        <v>96</v>
      </c>
      <c r="M61" s="145">
        <v>89</v>
      </c>
      <c r="N61" s="145">
        <v>34</v>
      </c>
      <c r="O61" s="145">
        <v>98</v>
      </c>
      <c r="P61" s="145"/>
      <c r="Q61" s="119" t="s">
        <v>73</v>
      </c>
      <c r="R61" s="145">
        <v>98</v>
      </c>
      <c r="S61" s="145">
        <v>90</v>
      </c>
      <c r="T61" s="119" t="s">
        <v>73</v>
      </c>
      <c r="U61" s="145">
        <v>81</v>
      </c>
      <c r="V61" s="145"/>
      <c r="W61" s="145">
        <v>37</v>
      </c>
      <c r="X61" s="119" t="s">
        <v>73</v>
      </c>
      <c r="Y61" s="145">
        <v>99</v>
      </c>
      <c r="Z61" s="119" t="s">
        <v>73</v>
      </c>
      <c r="AA61" s="145">
        <v>95</v>
      </c>
      <c r="AB61" s="145"/>
      <c r="AC61" s="145">
        <v>97</v>
      </c>
      <c r="AD61" s="119" t="s">
        <v>73</v>
      </c>
      <c r="AE61" s="145">
        <v>32</v>
      </c>
      <c r="AF61" s="119" t="s">
        <v>73</v>
      </c>
      <c r="AG61" s="145">
        <v>29</v>
      </c>
      <c r="AH61" s="145"/>
      <c r="AI61" s="145">
        <v>98</v>
      </c>
      <c r="AJ61" s="145">
        <v>97</v>
      </c>
      <c r="AK61" s="115"/>
      <c r="AL61" s="145">
        <v>82</v>
      </c>
    </row>
    <row r="62" spans="1:38" ht="14.25" thickTop="1" thickBot="1">
      <c r="A62" s="132">
        <v>1978</v>
      </c>
      <c r="B62" s="124"/>
      <c r="C62" s="122"/>
      <c r="D62" s="115"/>
      <c r="E62" s="119" t="s">
        <v>73</v>
      </c>
      <c r="F62" s="145">
        <v>29</v>
      </c>
      <c r="G62" s="119" t="s">
        <v>73</v>
      </c>
      <c r="H62" s="119" t="s">
        <v>73</v>
      </c>
      <c r="I62" s="145">
        <v>98</v>
      </c>
      <c r="J62" s="145"/>
      <c r="K62" s="145">
        <v>91</v>
      </c>
      <c r="L62" s="145">
        <v>94</v>
      </c>
      <c r="M62" s="145">
        <v>82</v>
      </c>
      <c r="N62" s="145">
        <v>45</v>
      </c>
      <c r="O62" s="145">
        <v>92</v>
      </c>
      <c r="P62" s="145"/>
      <c r="Q62" s="119" t="s">
        <v>73</v>
      </c>
      <c r="R62" s="145">
        <v>93</v>
      </c>
      <c r="S62" s="145">
        <v>90</v>
      </c>
      <c r="T62" s="119" t="s">
        <v>73</v>
      </c>
      <c r="U62" s="145">
        <v>88</v>
      </c>
      <c r="V62" s="145"/>
      <c r="W62" s="145">
        <v>37</v>
      </c>
      <c r="X62" s="119" t="s">
        <v>73</v>
      </c>
      <c r="Y62" s="145">
        <v>98</v>
      </c>
      <c r="Z62" s="119" t="s">
        <v>73</v>
      </c>
      <c r="AA62" s="145">
        <v>94</v>
      </c>
      <c r="AB62" s="145"/>
      <c r="AC62" s="145">
        <v>98</v>
      </c>
      <c r="AD62" s="119" t="s">
        <v>73</v>
      </c>
      <c r="AE62" s="145">
        <v>26</v>
      </c>
      <c r="AF62" s="119" t="s">
        <v>73</v>
      </c>
      <c r="AG62" s="119" t="s">
        <v>73</v>
      </c>
      <c r="AH62" s="119"/>
      <c r="AI62" s="145">
        <v>91</v>
      </c>
      <c r="AJ62" s="145">
        <v>96</v>
      </c>
      <c r="AK62" s="115"/>
      <c r="AL62" s="145">
        <v>81</v>
      </c>
    </row>
    <row r="63" spans="1:38" ht="14.25" thickTop="1" thickBot="1">
      <c r="A63" s="132">
        <v>1979</v>
      </c>
      <c r="B63" s="124"/>
      <c r="C63" s="122"/>
      <c r="D63" s="115"/>
      <c r="E63" s="119" t="s">
        <v>73</v>
      </c>
      <c r="F63" s="145">
        <v>37</v>
      </c>
      <c r="G63" s="119" t="s">
        <v>73</v>
      </c>
      <c r="H63" s="119" t="s">
        <v>73</v>
      </c>
      <c r="I63" s="145">
        <v>100</v>
      </c>
      <c r="J63" s="145"/>
      <c r="K63" s="145">
        <v>91</v>
      </c>
      <c r="L63" s="145">
        <v>93</v>
      </c>
      <c r="M63" s="145">
        <v>88</v>
      </c>
      <c r="N63" s="145">
        <v>32</v>
      </c>
      <c r="O63" s="145">
        <v>94</v>
      </c>
      <c r="P63" s="145"/>
      <c r="Q63" s="119" t="s">
        <v>73</v>
      </c>
      <c r="R63" s="145">
        <v>99</v>
      </c>
      <c r="S63" s="145">
        <v>93</v>
      </c>
      <c r="T63" s="119" t="s">
        <v>73</v>
      </c>
      <c r="U63" s="145">
        <v>89</v>
      </c>
      <c r="V63" s="145"/>
      <c r="W63" s="145">
        <v>40</v>
      </c>
      <c r="X63" s="119" t="s">
        <v>73</v>
      </c>
      <c r="Y63" s="145">
        <v>100</v>
      </c>
      <c r="Z63" s="119" t="s">
        <v>73</v>
      </c>
      <c r="AA63" s="145">
        <v>100</v>
      </c>
      <c r="AB63" s="145"/>
      <c r="AC63" s="145">
        <v>96</v>
      </c>
      <c r="AD63" s="119" t="s">
        <v>73</v>
      </c>
      <c r="AE63" s="145">
        <v>31</v>
      </c>
      <c r="AF63" s="119" t="s">
        <v>73</v>
      </c>
      <c r="AG63" s="145">
        <v>43</v>
      </c>
      <c r="AH63" s="145"/>
      <c r="AI63" s="145">
        <v>93</v>
      </c>
      <c r="AJ63" s="145">
        <v>99</v>
      </c>
      <c r="AK63" s="115"/>
      <c r="AL63" s="145">
        <v>82</v>
      </c>
    </row>
    <row r="64" spans="1:38" ht="14.25" thickTop="1" thickBot="1">
      <c r="A64" s="132">
        <v>1980</v>
      </c>
      <c r="B64" s="124"/>
      <c r="C64" s="122"/>
      <c r="D64" s="115"/>
      <c r="E64" s="119" t="s">
        <v>73</v>
      </c>
      <c r="F64" s="119" t="s">
        <v>73</v>
      </c>
      <c r="G64" s="119" t="s">
        <v>73</v>
      </c>
      <c r="H64" s="119" t="s">
        <v>73</v>
      </c>
      <c r="I64" s="145">
        <v>97</v>
      </c>
      <c r="J64" s="145"/>
      <c r="K64" s="145">
        <v>90</v>
      </c>
      <c r="L64" s="145">
        <v>96</v>
      </c>
      <c r="M64" s="145">
        <v>85</v>
      </c>
      <c r="N64" s="145">
        <v>31</v>
      </c>
      <c r="O64" s="145">
        <v>89</v>
      </c>
      <c r="P64" s="145"/>
      <c r="Q64" s="119" t="s">
        <v>73</v>
      </c>
      <c r="R64" s="145">
        <v>97</v>
      </c>
      <c r="S64" s="145">
        <v>91</v>
      </c>
      <c r="T64" s="119" t="s">
        <v>73</v>
      </c>
      <c r="U64" s="145">
        <v>85</v>
      </c>
      <c r="V64" s="145"/>
      <c r="W64" s="145">
        <v>35</v>
      </c>
      <c r="X64" s="119" t="s">
        <v>73</v>
      </c>
      <c r="Y64" s="145">
        <v>99</v>
      </c>
      <c r="Z64" s="119" t="s">
        <v>73</v>
      </c>
      <c r="AA64" s="145">
        <v>97</v>
      </c>
      <c r="AB64" s="145"/>
      <c r="AC64" s="145">
        <v>97</v>
      </c>
      <c r="AD64" s="119" t="s">
        <v>73</v>
      </c>
      <c r="AE64" s="145">
        <v>35</v>
      </c>
      <c r="AF64" s="119" t="s">
        <v>73</v>
      </c>
      <c r="AG64" s="145">
        <v>40</v>
      </c>
      <c r="AH64" s="145"/>
      <c r="AI64" s="119" t="s">
        <v>73</v>
      </c>
      <c r="AJ64" s="145">
        <v>96</v>
      </c>
      <c r="AK64" s="115"/>
      <c r="AL64" s="145">
        <v>81</v>
      </c>
    </row>
    <row r="65" spans="1:38" ht="14.25" thickTop="1" thickBot="1">
      <c r="A65" s="132">
        <v>1981</v>
      </c>
      <c r="B65" s="124"/>
      <c r="C65" s="122"/>
      <c r="D65" s="115"/>
      <c r="E65" s="119" t="s">
        <v>73</v>
      </c>
      <c r="F65" s="119" t="s">
        <v>73</v>
      </c>
      <c r="G65" s="119" t="s">
        <v>73</v>
      </c>
      <c r="H65" s="119" t="s">
        <v>73</v>
      </c>
      <c r="I65" s="119" t="s">
        <v>73</v>
      </c>
      <c r="J65" s="119"/>
      <c r="K65" s="145">
        <v>94</v>
      </c>
      <c r="L65" s="145">
        <v>94</v>
      </c>
      <c r="M65" s="145">
        <v>88</v>
      </c>
      <c r="N65" s="119" t="s">
        <v>73</v>
      </c>
      <c r="O65" s="119" t="s">
        <v>73</v>
      </c>
      <c r="P65" s="119"/>
      <c r="Q65" s="119" t="s">
        <v>73</v>
      </c>
      <c r="R65" s="145">
        <v>100</v>
      </c>
      <c r="S65" s="145">
        <v>94</v>
      </c>
      <c r="T65" s="119" t="s">
        <v>73</v>
      </c>
      <c r="U65" s="145">
        <v>84</v>
      </c>
      <c r="V65" s="145"/>
      <c r="W65" s="145">
        <v>35</v>
      </c>
      <c r="X65" s="119" t="s">
        <v>73</v>
      </c>
      <c r="Y65" s="119" t="s">
        <v>73</v>
      </c>
      <c r="Z65" s="119" t="s">
        <v>73</v>
      </c>
      <c r="AA65" s="145">
        <v>97</v>
      </c>
      <c r="AB65" s="145"/>
      <c r="AC65" s="119" t="s">
        <v>73</v>
      </c>
      <c r="AD65" s="119" t="s">
        <v>73</v>
      </c>
      <c r="AE65" s="145">
        <v>39</v>
      </c>
      <c r="AF65" s="119" t="s">
        <v>73</v>
      </c>
      <c r="AG65" s="119" t="s">
        <v>73</v>
      </c>
      <c r="AH65" s="119"/>
      <c r="AI65" s="119" t="s">
        <v>73</v>
      </c>
      <c r="AJ65" s="145">
        <v>96</v>
      </c>
      <c r="AK65" s="115"/>
      <c r="AL65" s="145">
        <v>84</v>
      </c>
    </row>
    <row r="66" spans="1:38" ht="14.25" thickTop="1" thickBot="1">
      <c r="A66" s="132">
        <v>1982</v>
      </c>
      <c r="B66" s="124"/>
      <c r="C66" s="105"/>
      <c r="D66" s="115"/>
      <c r="E66" s="119" t="s">
        <v>73</v>
      </c>
      <c r="F66" s="119" t="s">
        <v>73</v>
      </c>
      <c r="G66" s="119" t="s">
        <v>73</v>
      </c>
      <c r="H66" s="119" t="s">
        <v>73</v>
      </c>
      <c r="I66" s="119" t="s">
        <v>73</v>
      </c>
      <c r="J66" s="119"/>
      <c r="K66" s="145">
        <v>94</v>
      </c>
      <c r="L66" s="145">
        <v>96</v>
      </c>
      <c r="M66" s="145">
        <v>89</v>
      </c>
      <c r="N66" s="119" t="s">
        <v>73</v>
      </c>
      <c r="O66" s="119" t="s">
        <v>73</v>
      </c>
      <c r="P66" s="119"/>
      <c r="Q66" s="119" t="s">
        <v>73</v>
      </c>
      <c r="R66" s="145">
        <v>99</v>
      </c>
      <c r="S66" s="145">
        <v>90</v>
      </c>
      <c r="T66" s="119" t="s">
        <v>73</v>
      </c>
      <c r="U66" s="145">
        <v>89</v>
      </c>
      <c r="V66" s="145"/>
      <c r="W66" s="145">
        <v>38</v>
      </c>
      <c r="X66" s="119" t="s">
        <v>73</v>
      </c>
      <c r="Y66" s="119" t="s">
        <v>73</v>
      </c>
      <c r="Z66" s="119" t="s">
        <v>73</v>
      </c>
      <c r="AA66" s="145">
        <v>96</v>
      </c>
      <c r="AB66" s="145"/>
      <c r="AC66" s="119" t="s">
        <v>73</v>
      </c>
      <c r="AD66" s="119" t="s">
        <v>73</v>
      </c>
      <c r="AE66" s="145">
        <v>32</v>
      </c>
      <c r="AF66" s="119" t="s">
        <v>73</v>
      </c>
      <c r="AG66" s="119" t="s">
        <v>73</v>
      </c>
      <c r="AH66" s="119"/>
      <c r="AI66" s="119" t="s">
        <v>73</v>
      </c>
      <c r="AJ66" s="145">
        <v>96</v>
      </c>
      <c r="AK66" s="115"/>
      <c r="AL66" s="145">
        <v>84</v>
      </c>
    </row>
    <row r="67" spans="1:38" ht="14.25" thickTop="1" thickBot="1">
      <c r="A67" s="132">
        <v>1983</v>
      </c>
      <c r="B67" s="124"/>
      <c r="C67" s="122"/>
      <c r="D67" s="115"/>
      <c r="E67" s="119" t="s">
        <v>73</v>
      </c>
      <c r="F67" s="119" t="s">
        <v>73</v>
      </c>
      <c r="G67" s="119" t="s">
        <v>73</v>
      </c>
      <c r="H67" s="119" t="s">
        <v>73</v>
      </c>
      <c r="I67" s="119" t="s">
        <v>73</v>
      </c>
      <c r="J67" s="119"/>
      <c r="K67" s="145">
        <v>94</v>
      </c>
      <c r="L67" s="145">
        <v>89</v>
      </c>
      <c r="M67" s="145">
        <v>85</v>
      </c>
      <c r="N67" s="119" t="s">
        <v>73</v>
      </c>
      <c r="O67" s="119" t="s">
        <v>73</v>
      </c>
      <c r="P67" s="119"/>
      <c r="Q67" s="119" t="s">
        <v>73</v>
      </c>
      <c r="R67" s="145">
        <v>98</v>
      </c>
      <c r="S67" s="145">
        <v>89</v>
      </c>
      <c r="T67" s="119" t="s">
        <v>73</v>
      </c>
      <c r="U67" s="145">
        <v>82</v>
      </c>
      <c r="V67" s="145"/>
      <c r="W67" s="145">
        <v>45</v>
      </c>
      <c r="X67" s="119" t="s">
        <v>73</v>
      </c>
      <c r="Y67" s="119" t="s">
        <v>73</v>
      </c>
      <c r="Z67" s="119" t="s">
        <v>73</v>
      </c>
      <c r="AA67" s="145">
        <v>96</v>
      </c>
      <c r="AB67" s="145"/>
      <c r="AC67" s="119" t="s">
        <v>73</v>
      </c>
      <c r="AD67" s="119" t="s">
        <v>73</v>
      </c>
      <c r="AE67" s="145">
        <v>31</v>
      </c>
      <c r="AF67" s="119" t="s">
        <v>73</v>
      </c>
      <c r="AG67" s="119" t="s">
        <v>73</v>
      </c>
      <c r="AH67" s="119"/>
      <c r="AI67" s="119" t="s">
        <v>73</v>
      </c>
      <c r="AJ67" s="145">
        <v>96</v>
      </c>
      <c r="AK67" s="115"/>
      <c r="AL67" s="145">
        <v>83</v>
      </c>
    </row>
    <row r="68" spans="1:38" ht="14.25" thickTop="1" thickBot="1">
      <c r="A68" s="132">
        <v>1984</v>
      </c>
      <c r="B68" s="124"/>
      <c r="C68" s="122"/>
      <c r="D68" s="115"/>
      <c r="E68" s="119" t="s">
        <v>73</v>
      </c>
      <c r="F68" s="119" t="s">
        <v>73</v>
      </c>
      <c r="G68" s="119" t="s">
        <v>73</v>
      </c>
      <c r="H68" s="119" t="s">
        <v>73</v>
      </c>
      <c r="I68" s="119" t="s">
        <v>73</v>
      </c>
      <c r="J68" s="119"/>
      <c r="K68" s="145">
        <v>90</v>
      </c>
      <c r="L68" s="145">
        <v>93</v>
      </c>
      <c r="M68" s="145">
        <v>86</v>
      </c>
      <c r="N68" s="119" t="s">
        <v>73</v>
      </c>
      <c r="O68" s="119" t="s">
        <v>73</v>
      </c>
      <c r="P68" s="119"/>
      <c r="Q68" s="119" t="s">
        <v>73</v>
      </c>
      <c r="R68" s="145">
        <v>97</v>
      </c>
      <c r="S68" s="145">
        <v>91</v>
      </c>
      <c r="T68" s="119" t="s">
        <v>73</v>
      </c>
      <c r="U68" s="145">
        <v>78</v>
      </c>
      <c r="V68" s="145"/>
      <c r="W68" s="145">
        <v>49</v>
      </c>
      <c r="X68" s="119" t="s">
        <v>73</v>
      </c>
      <c r="Y68" s="119" t="s">
        <v>73</v>
      </c>
      <c r="Z68" s="119" t="s">
        <v>73</v>
      </c>
      <c r="AA68" s="145">
        <v>89</v>
      </c>
      <c r="AB68" s="145"/>
      <c r="AC68" s="119" t="s">
        <v>73</v>
      </c>
      <c r="AD68" s="119" t="s">
        <v>73</v>
      </c>
      <c r="AE68" s="145">
        <v>30</v>
      </c>
      <c r="AF68" s="119" t="s">
        <v>73</v>
      </c>
      <c r="AG68" s="119" t="s">
        <v>73</v>
      </c>
      <c r="AH68" s="119"/>
      <c r="AI68" s="119" t="s">
        <v>73</v>
      </c>
      <c r="AJ68" s="145">
        <v>97</v>
      </c>
      <c r="AK68" s="115"/>
      <c r="AL68" s="145">
        <v>82</v>
      </c>
    </row>
    <row r="69" spans="1:38" ht="14.25" thickTop="1" thickBot="1">
      <c r="A69" s="132">
        <v>1985</v>
      </c>
      <c r="B69" s="124"/>
      <c r="C69" s="122"/>
      <c r="D69" s="115"/>
      <c r="E69" s="119" t="s">
        <v>73</v>
      </c>
      <c r="F69" s="119" t="s">
        <v>73</v>
      </c>
      <c r="G69" s="119" t="s">
        <v>73</v>
      </c>
      <c r="H69" s="119" t="s">
        <v>73</v>
      </c>
      <c r="I69" s="119" t="s">
        <v>73</v>
      </c>
      <c r="J69" s="119"/>
      <c r="K69" s="145">
        <v>88</v>
      </c>
      <c r="L69" s="145">
        <v>84</v>
      </c>
      <c r="M69" s="145">
        <v>83</v>
      </c>
      <c r="N69" s="119" t="s">
        <v>73</v>
      </c>
      <c r="O69" s="119" t="s">
        <v>73</v>
      </c>
      <c r="P69" s="119"/>
      <c r="Q69" s="119" t="s">
        <v>73</v>
      </c>
      <c r="R69" s="145">
        <v>89</v>
      </c>
      <c r="S69" s="145">
        <v>86</v>
      </c>
      <c r="T69" s="119" t="s">
        <v>73</v>
      </c>
      <c r="U69" s="145">
        <v>73</v>
      </c>
      <c r="V69" s="145"/>
      <c r="W69" s="145">
        <v>46</v>
      </c>
      <c r="X69" s="119" t="s">
        <v>73</v>
      </c>
      <c r="Y69" s="119" t="s">
        <v>73</v>
      </c>
      <c r="Z69" s="119" t="s">
        <v>73</v>
      </c>
      <c r="AA69" s="145">
        <v>94</v>
      </c>
      <c r="AB69" s="145"/>
      <c r="AC69" s="119" t="s">
        <v>73</v>
      </c>
      <c r="AD69" s="119" t="s">
        <v>73</v>
      </c>
      <c r="AE69" s="145">
        <v>28</v>
      </c>
      <c r="AF69" s="119" t="s">
        <v>73</v>
      </c>
      <c r="AG69" s="119" t="s">
        <v>73</v>
      </c>
      <c r="AH69" s="119"/>
      <c r="AI69" s="119" t="s">
        <v>73</v>
      </c>
      <c r="AJ69" s="145">
        <v>95</v>
      </c>
      <c r="AK69" s="115"/>
      <c r="AL69" s="145">
        <v>79</v>
      </c>
    </row>
    <row r="70" spans="1:38" ht="14.25" thickTop="1" thickBot="1">
      <c r="A70" s="132">
        <v>1986</v>
      </c>
      <c r="B70" s="124"/>
      <c r="C70" s="122"/>
      <c r="D70" s="115"/>
      <c r="E70" s="119" t="s">
        <v>73</v>
      </c>
      <c r="F70" s="119" t="s">
        <v>73</v>
      </c>
      <c r="G70" s="119" t="s">
        <v>73</v>
      </c>
      <c r="H70" s="119" t="s">
        <v>73</v>
      </c>
      <c r="I70" s="119" t="s">
        <v>73</v>
      </c>
      <c r="J70" s="119"/>
      <c r="K70" s="145">
        <v>82</v>
      </c>
      <c r="L70" s="145">
        <v>86</v>
      </c>
      <c r="M70" s="145">
        <v>81</v>
      </c>
      <c r="N70" s="119" t="s">
        <v>73</v>
      </c>
      <c r="O70" s="119" t="s">
        <v>73</v>
      </c>
      <c r="P70" s="119"/>
      <c r="Q70" s="119" t="s">
        <v>73</v>
      </c>
      <c r="R70" s="145">
        <v>95</v>
      </c>
      <c r="S70" s="145">
        <v>85</v>
      </c>
      <c r="T70" s="119" t="s">
        <v>73</v>
      </c>
      <c r="U70" s="145">
        <v>75</v>
      </c>
      <c r="V70" s="145"/>
      <c r="W70" s="145">
        <v>37</v>
      </c>
      <c r="X70" s="119" t="s">
        <v>73</v>
      </c>
      <c r="Y70" s="119" t="s">
        <v>73</v>
      </c>
      <c r="Z70" s="119" t="s">
        <v>73</v>
      </c>
      <c r="AA70" s="145">
        <v>92</v>
      </c>
      <c r="AB70" s="145"/>
      <c r="AC70" s="119" t="s">
        <v>73</v>
      </c>
      <c r="AD70" s="119" t="s">
        <v>73</v>
      </c>
      <c r="AE70" s="145">
        <v>31</v>
      </c>
      <c r="AF70" s="119" t="s">
        <v>73</v>
      </c>
      <c r="AG70" s="119" t="s">
        <v>73</v>
      </c>
      <c r="AH70" s="119"/>
      <c r="AI70" s="119" t="s">
        <v>73</v>
      </c>
      <c r="AJ70" s="145">
        <v>95</v>
      </c>
      <c r="AK70" s="115"/>
      <c r="AL70" s="145">
        <v>76</v>
      </c>
    </row>
    <row r="71" spans="1:38" ht="14.25" thickTop="1" thickBot="1">
      <c r="A71" s="133">
        <v>1987</v>
      </c>
      <c r="B71" s="124"/>
      <c r="C71" s="122"/>
      <c r="D71" s="115"/>
      <c r="E71" s="119" t="s">
        <v>73</v>
      </c>
      <c r="F71" s="119" t="s">
        <v>73</v>
      </c>
      <c r="G71" s="119" t="s">
        <v>73</v>
      </c>
      <c r="H71" s="119" t="s">
        <v>73</v>
      </c>
      <c r="I71" s="119" t="s">
        <v>73</v>
      </c>
      <c r="J71" s="119"/>
      <c r="K71" s="145">
        <v>85</v>
      </c>
      <c r="L71" s="145">
        <v>84</v>
      </c>
      <c r="M71" s="145">
        <v>82</v>
      </c>
      <c r="N71" s="119" t="s">
        <v>73</v>
      </c>
      <c r="O71" s="119" t="s">
        <v>73</v>
      </c>
      <c r="P71" s="119"/>
      <c r="Q71" s="119" t="s">
        <v>73</v>
      </c>
      <c r="R71" s="145">
        <v>93</v>
      </c>
      <c r="S71" s="145">
        <v>85</v>
      </c>
      <c r="T71" s="119" t="s">
        <v>73</v>
      </c>
      <c r="U71" s="145">
        <v>82</v>
      </c>
      <c r="V71" s="145"/>
      <c r="W71" s="145">
        <v>35</v>
      </c>
      <c r="X71" s="119" t="s">
        <v>73</v>
      </c>
      <c r="Y71" s="119" t="s">
        <v>73</v>
      </c>
      <c r="Z71" s="119" t="s">
        <v>73</v>
      </c>
      <c r="AA71" s="145">
        <v>94</v>
      </c>
      <c r="AB71" s="145"/>
      <c r="AC71" s="119" t="s">
        <v>73</v>
      </c>
      <c r="AD71" s="119" t="s">
        <v>73</v>
      </c>
      <c r="AE71" s="145">
        <v>18</v>
      </c>
      <c r="AF71" s="119" t="s">
        <v>73</v>
      </c>
      <c r="AG71" s="119" t="s">
        <v>73</v>
      </c>
      <c r="AH71" s="119"/>
      <c r="AI71" s="119" t="s">
        <v>73</v>
      </c>
      <c r="AJ71" s="145">
        <v>96</v>
      </c>
      <c r="AK71" s="115"/>
      <c r="AL71" s="145">
        <v>75</v>
      </c>
    </row>
    <row r="72" spans="1:38" ht="14.25" thickTop="1" thickBot="1">
      <c r="A72" s="132">
        <v>1988</v>
      </c>
      <c r="B72" s="124"/>
      <c r="C72" s="122"/>
      <c r="D72" s="115"/>
      <c r="E72" s="119" t="s">
        <v>73</v>
      </c>
      <c r="F72" s="119" t="s">
        <v>73</v>
      </c>
      <c r="G72" s="119" t="s">
        <v>73</v>
      </c>
      <c r="H72" s="119" t="s">
        <v>73</v>
      </c>
      <c r="I72" s="119" t="s">
        <v>73</v>
      </c>
      <c r="J72" s="119"/>
      <c r="K72" s="145">
        <v>89</v>
      </c>
      <c r="L72" s="145">
        <v>85</v>
      </c>
      <c r="M72" s="145">
        <v>87</v>
      </c>
      <c r="N72" s="119" t="s">
        <v>73</v>
      </c>
      <c r="O72" s="119" t="s">
        <v>73</v>
      </c>
      <c r="P72" s="119"/>
      <c r="Q72" s="119" t="s">
        <v>73</v>
      </c>
      <c r="R72" s="145">
        <v>95</v>
      </c>
      <c r="S72" s="145">
        <v>87</v>
      </c>
      <c r="T72" s="119" t="s">
        <v>73</v>
      </c>
      <c r="U72" s="145">
        <v>87</v>
      </c>
      <c r="V72" s="145"/>
      <c r="W72" s="145">
        <v>36</v>
      </c>
      <c r="X72" s="119" t="s">
        <v>73</v>
      </c>
      <c r="Y72" s="119" t="s">
        <v>73</v>
      </c>
      <c r="Z72" s="119" t="s">
        <v>73</v>
      </c>
      <c r="AA72" s="145">
        <v>93</v>
      </c>
      <c r="AB72" s="145"/>
      <c r="AC72" s="119" t="s">
        <v>73</v>
      </c>
      <c r="AD72" s="119" t="s">
        <v>73</v>
      </c>
      <c r="AE72" s="145">
        <v>30</v>
      </c>
      <c r="AF72" s="119" t="s">
        <v>73</v>
      </c>
      <c r="AG72" s="119" t="s">
        <v>73</v>
      </c>
      <c r="AH72" s="119"/>
      <c r="AI72" s="119" t="s">
        <v>73</v>
      </c>
      <c r="AJ72" s="145">
        <v>97</v>
      </c>
      <c r="AK72" s="115"/>
      <c r="AL72" s="145">
        <v>78</v>
      </c>
    </row>
    <row r="73" spans="1:38" ht="14.25" thickTop="1" thickBot="1">
      <c r="A73" s="132">
        <v>1989</v>
      </c>
      <c r="B73" s="124"/>
      <c r="C73" s="122"/>
      <c r="D73" s="115"/>
      <c r="E73" s="119" t="s">
        <v>73</v>
      </c>
      <c r="F73" s="119" t="s">
        <v>73</v>
      </c>
      <c r="G73" s="119" t="s">
        <v>73</v>
      </c>
      <c r="H73" s="119" t="s">
        <v>73</v>
      </c>
      <c r="I73" s="119" t="s">
        <v>73</v>
      </c>
      <c r="J73" s="119"/>
      <c r="K73" s="145">
        <v>85</v>
      </c>
      <c r="L73" s="145">
        <v>87</v>
      </c>
      <c r="M73" s="145">
        <v>83</v>
      </c>
      <c r="N73" s="119" t="s">
        <v>73</v>
      </c>
      <c r="O73" s="119" t="s">
        <v>73</v>
      </c>
      <c r="P73" s="119"/>
      <c r="Q73" s="119" t="s">
        <v>73</v>
      </c>
      <c r="R73" s="145">
        <v>90</v>
      </c>
      <c r="S73" s="145">
        <v>85</v>
      </c>
      <c r="T73" s="119" t="s">
        <v>73</v>
      </c>
      <c r="U73" s="145">
        <v>82</v>
      </c>
      <c r="V73" s="145"/>
      <c r="W73" s="145">
        <v>28</v>
      </c>
      <c r="X73" s="119" t="s">
        <v>73</v>
      </c>
      <c r="Y73" s="119" t="s">
        <v>73</v>
      </c>
      <c r="Z73" s="119" t="s">
        <v>73</v>
      </c>
      <c r="AA73" s="145">
        <v>92</v>
      </c>
      <c r="AB73" s="145"/>
      <c r="AC73" s="119" t="s">
        <v>73</v>
      </c>
      <c r="AD73" s="119" t="s">
        <v>73</v>
      </c>
      <c r="AE73" s="145">
        <v>30</v>
      </c>
      <c r="AF73" s="119" t="s">
        <v>73</v>
      </c>
      <c r="AG73" s="119" t="s">
        <v>73</v>
      </c>
      <c r="AH73" s="119"/>
      <c r="AI73" s="119" t="s">
        <v>73</v>
      </c>
      <c r="AJ73" s="145">
        <v>95</v>
      </c>
      <c r="AK73" s="115"/>
      <c r="AL73" s="145">
        <v>75</v>
      </c>
    </row>
    <row r="74" spans="1:38" ht="14.25" thickTop="1" thickBot="1">
      <c r="A74" s="132">
        <v>1990</v>
      </c>
      <c r="B74" s="124"/>
      <c r="C74" s="122"/>
      <c r="D74" s="115"/>
      <c r="E74" s="119" t="s">
        <v>73</v>
      </c>
      <c r="F74" s="119" t="s">
        <v>73</v>
      </c>
      <c r="G74" s="119" t="s">
        <v>73</v>
      </c>
      <c r="H74" s="119" t="s">
        <v>73</v>
      </c>
      <c r="I74" s="119" t="s">
        <v>73</v>
      </c>
      <c r="J74" s="119"/>
      <c r="K74" s="145">
        <v>89</v>
      </c>
      <c r="L74" s="145">
        <v>89</v>
      </c>
      <c r="M74" s="145">
        <v>80</v>
      </c>
      <c r="N74" s="119" t="s">
        <v>73</v>
      </c>
      <c r="O74" s="119" t="s">
        <v>73</v>
      </c>
      <c r="P74" s="119"/>
      <c r="Q74" s="119" t="s">
        <v>73</v>
      </c>
      <c r="R74" s="145">
        <v>94</v>
      </c>
      <c r="S74" s="145">
        <v>86</v>
      </c>
      <c r="T74" s="119" t="s">
        <v>73</v>
      </c>
      <c r="U74" s="145">
        <v>80</v>
      </c>
      <c r="V74" s="145"/>
      <c r="W74" s="145">
        <v>34</v>
      </c>
      <c r="X74" s="119" t="s">
        <v>73</v>
      </c>
      <c r="Y74" s="119" t="s">
        <v>73</v>
      </c>
      <c r="Z74" s="119" t="s">
        <v>73</v>
      </c>
      <c r="AA74" s="145">
        <v>89</v>
      </c>
      <c r="AB74" s="145"/>
      <c r="AC74" s="119" t="s">
        <v>73</v>
      </c>
      <c r="AD74" s="119" t="s">
        <v>73</v>
      </c>
      <c r="AE74" s="145">
        <v>33</v>
      </c>
      <c r="AF74" s="119" t="s">
        <v>73</v>
      </c>
      <c r="AG74" s="119" t="s">
        <v>73</v>
      </c>
      <c r="AH74" s="119"/>
      <c r="AI74" s="119" t="s">
        <v>73</v>
      </c>
      <c r="AJ74" s="145">
        <v>95</v>
      </c>
      <c r="AK74" s="115"/>
      <c r="AL74" s="145">
        <v>77</v>
      </c>
    </row>
    <row r="75" spans="1:38" ht="14.25" thickTop="1" thickBot="1">
      <c r="A75" s="132">
        <v>1991</v>
      </c>
      <c r="B75" s="124"/>
      <c r="C75" s="122"/>
      <c r="D75" s="115"/>
      <c r="E75" s="119" t="s">
        <v>73</v>
      </c>
      <c r="F75" s="119" t="s">
        <v>73</v>
      </c>
      <c r="G75" s="119" t="s">
        <v>73</v>
      </c>
      <c r="H75" s="119" t="s">
        <v>73</v>
      </c>
      <c r="I75" s="119" t="s">
        <v>73</v>
      </c>
      <c r="J75" s="119"/>
      <c r="K75" s="145">
        <v>85</v>
      </c>
      <c r="L75" s="145">
        <v>86</v>
      </c>
      <c r="M75" s="145">
        <v>77</v>
      </c>
      <c r="N75" s="119" t="s">
        <v>73</v>
      </c>
      <c r="O75" s="119" t="s">
        <v>73</v>
      </c>
      <c r="P75" s="119"/>
      <c r="Q75" s="119" t="s">
        <v>73</v>
      </c>
      <c r="R75" s="145">
        <v>90</v>
      </c>
      <c r="S75" s="145">
        <v>83</v>
      </c>
      <c r="T75" s="119" t="s">
        <v>73</v>
      </c>
      <c r="U75" s="145">
        <v>79</v>
      </c>
      <c r="V75" s="145"/>
      <c r="W75" s="145">
        <v>29</v>
      </c>
      <c r="X75" s="119" t="s">
        <v>73</v>
      </c>
      <c r="Y75" s="119" t="s">
        <v>73</v>
      </c>
      <c r="Z75" s="119" t="s">
        <v>73</v>
      </c>
      <c r="AA75" s="145">
        <v>91</v>
      </c>
      <c r="AB75" s="145"/>
      <c r="AC75" s="119" t="s">
        <v>73</v>
      </c>
      <c r="AD75" s="119" t="s">
        <v>73</v>
      </c>
      <c r="AE75" s="145">
        <v>26</v>
      </c>
      <c r="AF75" s="119" t="s">
        <v>73</v>
      </c>
      <c r="AG75" s="119" t="s">
        <v>73</v>
      </c>
      <c r="AH75" s="119"/>
      <c r="AI75" s="119" t="s">
        <v>73</v>
      </c>
      <c r="AJ75" s="145">
        <v>93</v>
      </c>
      <c r="AK75" s="115"/>
      <c r="AL75" s="145">
        <v>73</v>
      </c>
    </row>
    <row r="76" spans="1:38" ht="14.25" thickTop="1" thickBot="1">
      <c r="A76" s="132">
        <v>1992</v>
      </c>
      <c r="B76" s="124"/>
      <c r="C76" s="122"/>
      <c r="D76" s="115"/>
      <c r="E76" s="119" t="s">
        <v>73</v>
      </c>
      <c r="F76" s="119" t="s">
        <v>73</v>
      </c>
      <c r="G76" s="119" t="s">
        <v>73</v>
      </c>
      <c r="H76" s="119" t="s">
        <v>73</v>
      </c>
      <c r="I76" s="119" t="s">
        <v>73</v>
      </c>
      <c r="J76" s="119"/>
      <c r="K76" s="145">
        <v>84</v>
      </c>
      <c r="L76" s="145">
        <v>84</v>
      </c>
      <c r="M76" s="145">
        <v>73</v>
      </c>
      <c r="N76" s="119" t="s">
        <v>73</v>
      </c>
      <c r="O76" s="119" t="s">
        <v>73</v>
      </c>
      <c r="P76" s="119"/>
      <c r="Q76" s="119" t="s">
        <v>73</v>
      </c>
      <c r="R76" s="145">
        <v>85</v>
      </c>
      <c r="S76" s="145">
        <v>84</v>
      </c>
      <c r="T76" s="119" t="s">
        <v>73</v>
      </c>
      <c r="U76" s="145">
        <v>77</v>
      </c>
      <c r="V76" s="145"/>
      <c r="W76" s="145">
        <v>29</v>
      </c>
      <c r="X76" s="119" t="s">
        <v>73</v>
      </c>
      <c r="Y76" s="119" t="s">
        <v>73</v>
      </c>
      <c r="Z76" s="119" t="s">
        <v>73</v>
      </c>
      <c r="AA76" s="145">
        <v>88</v>
      </c>
      <c r="AB76" s="145"/>
      <c r="AC76" s="119" t="s">
        <v>73</v>
      </c>
      <c r="AD76" s="119" t="s">
        <v>73</v>
      </c>
      <c r="AE76" s="145">
        <v>29</v>
      </c>
      <c r="AF76" s="119" t="s">
        <v>73</v>
      </c>
      <c r="AG76" s="119" t="s">
        <v>73</v>
      </c>
      <c r="AH76" s="119"/>
      <c r="AI76" s="119" t="s">
        <v>73</v>
      </c>
      <c r="AJ76" s="145">
        <v>95</v>
      </c>
      <c r="AK76" s="115"/>
      <c r="AL76" s="145">
        <v>72</v>
      </c>
    </row>
    <row r="77" spans="1:38" ht="14.25" thickTop="1" thickBot="1">
      <c r="A77" s="132">
        <v>1993</v>
      </c>
      <c r="B77" s="124"/>
      <c r="C77" s="122"/>
      <c r="D77" s="115"/>
      <c r="E77" s="119" t="s">
        <v>73</v>
      </c>
      <c r="F77" s="119" t="s">
        <v>73</v>
      </c>
      <c r="G77" s="119" t="s">
        <v>73</v>
      </c>
      <c r="H77" s="119" t="s">
        <v>73</v>
      </c>
      <c r="I77" s="119" t="s">
        <v>73</v>
      </c>
      <c r="J77" s="119"/>
      <c r="K77" s="145">
        <v>81</v>
      </c>
      <c r="L77" s="145">
        <v>79</v>
      </c>
      <c r="M77" s="145">
        <v>77</v>
      </c>
      <c r="N77" s="119" t="s">
        <v>73</v>
      </c>
      <c r="O77" s="119" t="s">
        <v>73</v>
      </c>
      <c r="P77" s="119"/>
      <c r="Q77" s="119" t="s">
        <v>73</v>
      </c>
      <c r="R77" s="145">
        <v>88</v>
      </c>
      <c r="S77" s="145">
        <v>83</v>
      </c>
      <c r="T77" s="119" t="s">
        <v>73</v>
      </c>
      <c r="U77" s="145">
        <v>77</v>
      </c>
      <c r="V77" s="145"/>
      <c r="W77" s="145">
        <v>28</v>
      </c>
      <c r="X77" s="119" t="s">
        <v>73</v>
      </c>
      <c r="Y77" s="119" t="s">
        <v>73</v>
      </c>
      <c r="Z77" s="119" t="s">
        <v>73</v>
      </c>
      <c r="AA77" s="145">
        <v>90</v>
      </c>
      <c r="AB77" s="145"/>
      <c r="AC77" s="119" t="s">
        <v>73</v>
      </c>
      <c r="AD77" s="119" t="s">
        <v>73</v>
      </c>
      <c r="AE77" s="145">
        <v>23</v>
      </c>
      <c r="AF77" s="119" t="s">
        <v>73</v>
      </c>
      <c r="AG77" s="119" t="s">
        <v>73</v>
      </c>
      <c r="AH77" s="119"/>
      <c r="AI77" s="119" t="s">
        <v>73</v>
      </c>
      <c r="AJ77" s="145">
        <v>93</v>
      </c>
      <c r="AK77" s="115"/>
      <c r="AL77" s="145">
        <v>71</v>
      </c>
    </row>
    <row r="78" spans="1:38" ht="14.25" thickTop="1" thickBot="1">
      <c r="A78" s="132">
        <v>1994</v>
      </c>
      <c r="B78" s="124"/>
      <c r="C78" s="122"/>
      <c r="D78" s="115"/>
      <c r="E78" s="119" t="s">
        <v>73</v>
      </c>
      <c r="F78" s="119" t="s">
        <v>73</v>
      </c>
      <c r="G78" s="119" t="s">
        <v>73</v>
      </c>
      <c r="H78" s="119" t="s">
        <v>73</v>
      </c>
      <c r="I78" s="119" t="s">
        <v>73</v>
      </c>
      <c r="J78" s="119"/>
      <c r="K78" s="145">
        <v>87</v>
      </c>
      <c r="L78" s="145">
        <v>82</v>
      </c>
      <c r="M78" s="145">
        <v>74</v>
      </c>
      <c r="N78" s="119" t="s">
        <v>73</v>
      </c>
      <c r="O78" s="119" t="s">
        <v>73</v>
      </c>
      <c r="P78" s="119"/>
      <c r="Q78" s="119" t="s">
        <v>73</v>
      </c>
      <c r="R78" s="145">
        <v>88</v>
      </c>
      <c r="S78" s="145">
        <v>83</v>
      </c>
      <c r="T78" s="119" t="s">
        <v>73</v>
      </c>
      <c r="U78" s="145">
        <v>82</v>
      </c>
      <c r="V78" s="145"/>
      <c r="W78" s="145">
        <v>24</v>
      </c>
      <c r="X78" s="119" t="s">
        <v>73</v>
      </c>
      <c r="Y78" s="119" t="s">
        <v>73</v>
      </c>
      <c r="Z78" s="119" t="s">
        <v>73</v>
      </c>
      <c r="AA78" s="145">
        <v>91</v>
      </c>
      <c r="AB78" s="145"/>
      <c r="AC78" s="119" t="s">
        <v>73</v>
      </c>
      <c r="AD78" s="119" t="s">
        <v>73</v>
      </c>
      <c r="AE78" s="145">
        <v>32</v>
      </c>
      <c r="AF78" s="119" t="s">
        <v>73</v>
      </c>
      <c r="AG78" s="119" t="s">
        <v>73</v>
      </c>
      <c r="AH78" s="119"/>
      <c r="AI78" s="119" t="s">
        <v>73</v>
      </c>
      <c r="AJ78" s="145">
        <v>91</v>
      </c>
      <c r="AK78" s="115"/>
      <c r="AL78" s="145">
        <v>72</v>
      </c>
    </row>
    <row r="79" spans="1:38" ht="14.25" thickTop="1" thickBot="1">
      <c r="A79" s="132">
        <v>1995</v>
      </c>
      <c r="B79" s="124"/>
      <c r="C79" s="122"/>
      <c r="D79" s="115"/>
      <c r="E79" s="119" t="s">
        <v>73</v>
      </c>
      <c r="F79" s="119" t="s">
        <v>73</v>
      </c>
      <c r="G79" s="119">
        <v>78</v>
      </c>
      <c r="H79" s="119" t="s">
        <v>73</v>
      </c>
      <c r="I79" s="119">
        <v>96</v>
      </c>
      <c r="J79" s="119"/>
      <c r="K79" s="145">
        <v>84</v>
      </c>
      <c r="L79" s="145">
        <v>82</v>
      </c>
      <c r="M79" s="145">
        <v>76</v>
      </c>
      <c r="N79" s="119">
        <v>24</v>
      </c>
      <c r="O79" s="119">
        <v>71</v>
      </c>
      <c r="P79" s="119"/>
      <c r="Q79" s="119" t="s">
        <v>73</v>
      </c>
      <c r="R79" s="145">
        <v>85</v>
      </c>
      <c r="S79" s="145">
        <v>85</v>
      </c>
      <c r="T79" s="119" t="s">
        <v>73</v>
      </c>
      <c r="U79" s="145">
        <v>68</v>
      </c>
      <c r="V79" s="145"/>
      <c r="W79" s="145">
        <v>29</v>
      </c>
      <c r="X79" s="119" t="s">
        <v>73</v>
      </c>
      <c r="Y79" s="119">
        <v>92</v>
      </c>
      <c r="Z79" s="119" t="s">
        <v>73</v>
      </c>
      <c r="AA79" s="145">
        <v>88</v>
      </c>
      <c r="AB79" s="145"/>
      <c r="AC79" s="119">
        <v>85</v>
      </c>
      <c r="AD79" s="119" t="s">
        <v>73</v>
      </c>
      <c r="AE79" s="145">
        <v>29</v>
      </c>
      <c r="AF79" s="119" t="s">
        <v>73</v>
      </c>
      <c r="AG79" s="119">
        <v>34</v>
      </c>
      <c r="AH79" s="119"/>
      <c r="AI79" s="119" t="s">
        <v>73</v>
      </c>
      <c r="AJ79" s="145">
        <v>92</v>
      </c>
      <c r="AK79" s="115"/>
      <c r="AL79" s="145">
        <v>70</v>
      </c>
    </row>
    <row r="80" spans="1:38" ht="14.25" thickTop="1" thickBot="1">
      <c r="A80" s="132">
        <v>1996</v>
      </c>
      <c r="B80" s="124"/>
      <c r="C80" s="122"/>
      <c r="D80" s="115"/>
      <c r="E80" s="119" t="s">
        <v>73</v>
      </c>
      <c r="F80" s="119" t="s">
        <v>73</v>
      </c>
      <c r="G80" s="119" t="s">
        <v>73</v>
      </c>
      <c r="H80" s="119" t="s">
        <v>73</v>
      </c>
      <c r="I80" s="119" t="s">
        <v>73</v>
      </c>
      <c r="J80" s="119"/>
      <c r="K80" s="145">
        <v>83</v>
      </c>
      <c r="L80" s="145">
        <v>88</v>
      </c>
      <c r="M80" s="145">
        <v>81</v>
      </c>
      <c r="N80" s="145">
        <v>29</v>
      </c>
      <c r="O80" s="145">
        <v>89</v>
      </c>
      <c r="P80" s="145"/>
      <c r="Q80" s="119" t="s">
        <v>73</v>
      </c>
      <c r="R80" s="145">
        <v>85</v>
      </c>
      <c r="S80" s="145">
        <v>86</v>
      </c>
      <c r="T80" s="119" t="s">
        <v>73</v>
      </c>
      <c r="U80" s="145">
        <v>87</v>
      </c>
      <c r="V80" s="145"/>
      <c r="W80" s="145">
        <v>39</v>
      </c>
      <c r="X80" s="119" t="s">
        <v>73</v>
      </c>
      <c r="Y80" s="145">
        <v>89</v>
      </c>
      <c r="Z80" s="119" t="s">
        <v>73</v>
      </c>
      <c r="AA80" s="145">
        <v>86</v>
      </c>
      <c r="AB80" s="145"/>
      <c r="AC80" s="145">
        <v>75</v>
      </c>
      <c r="AD80" s="145">
        <v>100</v>
      </c>
      <c r="AE80" s="145">
        <v>39</v>
      </c>
      <c r="AF80" s="119" t="s">
        <v>73</v>
      </c>
      <c r="AG80" s="145">
        <v>43</v>
      </c>
      <c r="AH80" s="145"/>
      <c r="AI80" s="119" t="s">
        <v>73</v>
      </c>
      <c r="AJ80" s="145">
        <v>88</v>
      </c>
      <c r="AK80" s="115"/>
      <c r="AL80" s="145">
        <v>73</v>
      </c>
    </row>
    <row r="81" spans="1:38" ht="14.25" thickTop="1" thickBot="1">
      <c r="A81" s="132">
        <v>1997</v>
      </c>
      <c r="B81" s="124"/>
      <c r="C81" s="122"/>
      <c r="D81" s="115"/>
      <c r="E81" s="119" t="s">
        <v>73</v>
      </c>
      <c r="F81" s="119" t="s">
        <v>73</v>
      </c>
      <c r="G81" s="119" t="s">
        <v>73</v>
      </c>
      <c r="H81" s="119" t="s">
        <v>73</v>
      </c>
      <c r="I81" s="119" t="s">
        <v>73</v>
      </c>
      <c r="J81" s="119"/>
      <c r="K81" s="145">
        <v>87</v>
      </c>
      <c r="L81" s="145">
        <v>82</v>
      </c>
      <c r="M81" s="145">
        <v>75</v>
      </c>
      <c r="N81" s="119" t="s">
        <v>73</v>
      </c>
      <c r="O81" s="119" t="s">
        <v>73</v>
      </c>
      <c r="P81" s="119"/>
      <c r="Q81" s="119" t="s">
        <v>73</v>
      </c>
      <c r="R81" s="145">
        <v>94</v>
      </c>
      <c r="S81" s="145">
        <v>81</v>
      </c>
      <c r="T81" s="119" t="s">
        <v>73</v>
      </c>
      <c r="U81" s="145">
        <v>84</v>
      </c>
      <c r="V81" s="145"/>
      <c r="W81" s="145">
        <v>26</v>
      </c>
      <c r="X81" s="119" t="s">
        <v>73</v>
      </c>
      <c r="Y81" s="119" t="s">
        <v>73</v>
      </c>
      <c r="Z81" s="119" t="s">
        <v>73</v>
      </c>
      <c r="AA81" s="145">
        <v>89</v>
      </c>
      <c r="AB81" s="145"/>
      <c r="AC81" s="119" t="s">
        <v>73</v>
      </c>
      <c r="AD81" s="119" t="s">
        <v>73</v>
      </c>
      <c r="AE81" s="145">
        <v>31</v>
      </c>
      <c r="AF81" s="119" t="s">
        <v>73</v>
      </c>
      <c r="AG81" s="119" t="s">
        <v>73</v>
      </c>
      <c r="AH81" s="119"/>
      <c r="AI81" s="119" t="s">
        <v>73</v>
      </c>
      <c r="AJ81" s="145">
        <v>93</v>
      </c>
      <c r="AK81" s="115"/>
      <c r="AL81" s="145">
        <v>72</v>
      </c>
    </row>
    <row r="82" spans="1:38" ht="14.25" thickTop="1" thickBot="1">
      <c r="A82" s="132">
        <v>1998</v>
      </c>
      <c r="B82" s="124"/>
      <c r="C82" s="122"/>
      <c r="D82" s="115"/>
      <c r="E82" s="119" t="s">
        <v>73</v>
      </c>
      <c r="F82" s="119">
        <v>49</v>
      </c>
      <c r="G82" s="119" t="s">
        <v>73</v>
      </c>
      <c r="H82" s="119" t="s">
        <v>73</v>
      </c>
      <c r="I82" s="119" t="s">
        <v>73</v>
      </c>
      <c r="J82" s="119"/>
      <c r="K82" s="145">
        <v>70</v>
      </c>
      <c r="L82" s="145">
        <v>90</v>
      </c>
      <c r="M82" s="145">
        <v>81</v>
      </c>
      <c r="N82" s="119">
        <v>21</v>
      </c>
      <c r="O82" s="119">
        <v>95</v>
      </c>
      <c r="P82" s="119"/>
      <c r="Q82" s="119" t="s">
        <v>73</v>
      </c>
      <c r="R82" s="145">
        <v>87</v>
      </c>
      <c r="S82" s="145">
        <v>87</v>
      </c>
      <c r="T82" s="119" t="s">
        <v>73</v>
      </c>
      <c r="U82" s="145">
        <v>93</v>
      </c>
      <c r="V82" s="145"/>
      <c r="W82" s="145">
        <v>21</v>
      </c>
      <c r="X82" s="119" t="s">
        <v>73</v>
      </c>
      <c r="Y82" s="119">
        <v>91</v>
      </c>
      <c r="Z82" s="119" t="s">
        <v>73</v>
      </c>
      <c r="AA82" s="145">
        <v>74</v>
      </c>
      <c r="AB82" s="145"/>
      <c r="AC82" s="119">
        <v>69</v>
      </c>
      <c r="AD82" s="119" t="s">
        <v>73</v>
      </c>
      <c r="AE82" s="145">
        <v>25</v>
      </c>
      <c r="AF82" s="119" t="s">
        <v>73</v>
      </c>
      <c r="AG82" s="119">
        <v>21</v>
      </c>
      <c r="AH82" s="119"/>
      <c r="AI82" s="119" t="s">
        <v>73</v>
      </c>
      <c r="AJ82" s="145">
        <v>96</v>
      </c>
      <c r="AK82" s="115"/>
      <c r="AL82" s="145">
        <v>66</v>
      </c>
    </row>
    <row r="83" spans="1:38" ht="14.25" thickTop="1" thickBot="1">
      <c r="A83" s="132">
        <v>1999</v>
      </c>
      <c r="B83" s="124"/>
      <c r="C83" s="122"/>
      <c r="D83" s="115"/>
      <c r="E83" s="119" t="s">
        <v>73</v>
      </c>
      <c r="F83" s="119">
        <v>16</v>
      </c>
      <c r="G83" s="119" t="s">
        <v>73</v>
      </c>
      <c r="H83" s="119" t="s">
        <v>73</v>
      </c>
      <c r="I83" s="119" t="s">
        <v>73</v>
      </c>
      <c r="J83" s="119"/>
      <c r="K83" s="145">
        <v>81</v>
      </c>
      <c r="L83" s="145">
        <v>88</v>
      </c>
      <c r="M83" s="145">
        <v>75</v>
      </c>
      <c r="N83" s="119">
        <v>22</v>
      </c>
      <c r="O83" s="119">
        <v>50</v>
      </c>
      <c r="P83" s="119"/>
      <c r="Q83" s="119" t="s">
        <v>73</v>
      </c>
      <c r="R83" s="145">
        <v>91</v>
      </c>
      <c r="S83" s="145">
        <v>86</v>
      </c>
      <c r="T83" s="119" t="s">
        <v>73</v>
      </c>
      <c r="U83" s="145">
        <v>84</v>
      </c>
      <c r="V83" s="145"/>
      <c r="W83" s="145">
        <v>18</v>
      </c>
      <c r="X83" s="119" t="s">
        <v>73</v>
      </c>
      <c r="Y83" s="119">
        <v>88</v>
      </c>
      <c r="Z83" s="119" t="s">
        <v>73</v>
      </c>
      <c r="AA83" s="145">
        <v>94</v>
      </c>
      <c r="AB83" s="145"/>
      <c r="AC83" s="119" t="s">
        <v>73</v>
      </c>
      <c r="AD83" s="119" t="s">
        <v>73</v>
      </c>
      <c r="AE83" s="145">
        <v>49</v>
      </c>
      <c r="AF83" s="119" t="s">
        <v>73</v>
      </c>
      <c r="AG83" s="119">
        <v>40</v>
      </c>
      <c r="AH83" s="119"/>
      <c r="AI83" s="119" t="s">
        <v>73</v>
      </c>
      <c r="AJ83" s="145">
        <v>91</v>
      </c>
      <c r="AK83" s="115"/>
      <c r="AL83" s="145">
        <v>67</v>
      </c>
    </row>
    <row r="84" spans="1:38" ht="14.25" thickTop="1" thickBot="1">
      <c r="A84" s="132">
        <v>2000</v>
      </c>
      <c r="B84" s="124"/>
      <c r="C84" s="122"/>
      <c r="D84" s="115"/>
      <c r="E84" s="119" t="s">
        <v>73</v>
      </c>
      <c r="F84" s="119">
        <v>16</v>
      </c>
      <c r="G84" s="119" t="s">
        <v>73</v>
      </c>
      <c r="H84" s="119" t="s">
        <v>73</v>
      </c>
      <c r="I84" s="119" t="s">
        <v>73</v>
      </c>
      <c r="J84" s="119"/>
      <c r="K84" s="145">
        <v>81</v>
      </c>
      <c r="L84" s="145">
        <v>88</v>
      </c>
      <c r="M84" s="145">
        <v>75</v>
      </c>
      <c r="N84" s="119">
        <v>22</v>
      </c>
      <c r="O84" s="119">
        <v>50</v>
      </c>
      <c r="P84" s="119"/>
      <c r="Q84" s="119" t="s">
        <v>73</v>
      </c>
      <c r="R84" s="145">
        <v>91</v>
      </c>
      <c r="S84" s="145">
        <v>76</v>
      </c>
      <c r="T84" s="119" t="s">
        <v>73</v>
      </c>
      <c r="U84" s="145">
        <v>82</v>
      </c>
      <c r="V84" s="145"/>
      <c r="W84" s="145">
        <v>22</v>
      </c>
      <c r="X84" s="119">
        <v>78</v>
      </c>
      <c r="Y84" s="119">
        <v>86</v>
      </c>
      <c r="Z84" s="119">
        <v>29</v>
      </c>
      <c r="AA84" s="145">
        <v>83</v>
      </c>
      <c r="AB84" s="145"/>
      <c r="AC84" s="119">
        <v>67</v>
      </c>
      <c r="AD84" s="119" t="s">
        <v>73</v>
      </c>
      <c r="AE84" s="145">
        <v>39</v>
      </c>
      <c r="AF84" s="119" t="s">
        <v>73</v>
      </c>
      <c r="AG84" s="119">
        <v>27</v>
      </c>
      <c r="AH84" s="119"/>
      <c r="AI84" s="119" t="s">
        <v>73</v>
      </c>
      <c r="AJ84" s="145">
        <v>90</v>
      </c>
      <c r="AK84" s="115"/>
      <c r="AL84" s="145">
        <v>66</v>
      </c>
    </row>
    <row r="85" spans="1:38" ht="14.25" thickTop="1" thickBot="1">
      <c r="A85" s="132">
        <v>2001</v>
      </c>
      <c r="B85" s="124"/>
      <c r="C85" s="122"/>
      <c r="D85" s="115"/>
      <c r="E85" s="119" t="s">
        <v>73</v>
      </c>
      <c r="F85" s="119">
        <v>21</v>
      </c>
      <c r="G85" s="119" t="s">
        <v>73</v>
      </c>
      <c r="H85" s="119" t="s">
        <v>73</v>
      </c>
      <c r="I85" s="119">
        <v>87</v>
      </c>
      <c r="J85" s="119"/>
      <c r="K85" s="145">
        <v>82</v>
      </c>
      <c r="L85" s="145">
        <v>84</v>
      </c>
      <c r="M85" s="145">
        <v>62</v>
      </c>
      <c r="N85" s="119">
        <v>19</v>
      </c>
      <c r="O85" s="119">
        <v>79</v>
      </c>
      <c r="P85" s="119"/>
      <c r="Q85" s="119" t="s">
        <v>73</v>
      </c>
      <c r="R85" s="145">
        <v>74</v>
      </c>
      <c r="S85" s="145">
        <v>82</v>
      </c>
      <c r="T85" s="119" t="s">
        <v>73</v>
      </c>
      <c r="U85" s="145">
        <v>82</v>
      </c>
      <c r="V85" s="145"/>
      <c r="W85" s="145">
        <v>27</v>
      </c>
      <c r="X85" s="119">
        <v>97</v>
      </c>
      <c r="Y85" s="119">
        <v>91</v>
      </c>
      <c r="Z85" s="119">
        <v>27</v>
      </c>
      <c r="AA85" s="145">
        <v>90</v>
      </c>
      <c r="AB85" s="145"/>
      <c r="AC85" s="119">
        <v>84</v>
      </c>
      <c r="AD85" s="119" t="s">
        <v>73</v>
      </c>
      <c r="AE85" s="145">
        <v>34</v>
      </c>
      <c r="AF85" s="119" t="s">
        <v>73</v>
      </c>
      <c r="AG85" s="119">
        <v>39</v>
      </c>
      <c r="AH85" s="119"/>
      <c r="AI85" s="119" t="s">
        <v>73</v>
      </c>
      <c r="AJ85" s="145">
        <v>92</v>
      </c>
      <c r="AK85" s="115"/>
      <c r="AL85" s="118">
        <v>65.099999999999994</v>
      </c>
    </row>
    <row r="86" spans="1:38" ht="14.25" thickTop="1" thickBot="1">
      <c r="A86" s="132">
        <v>2002</v>
      </c>
      <c r="B86" s="124"/>
      <c r="C86" s="122"/>
      <c r="D86" s="115"/>
      <c r="E86" s="119" t="s">
        <v>73</v>
      </c>
      <c r="F86" s="119" t="s">
        <v>73</v>
      </c>
      <c r="G86" s="119" t="s">
        <v>73</v>
      </c>
      <c r="H86" s="119" t="s">
        <v>73</v>
      </c>
      <c r="I86" s="119" t="s">
        <v>73</v>
      </c>
      <c r="J86" s="119"/>
      <c r="K86" s="115">
        <v>77</v>
      </c>
      <c r="L86" s="115">
        <v>84</v>
      </c>
      <c r="M86" s="115">
        <v>69</v>
      </c>
      <c r="N86" s="119" t="s">
        <v>73</v>
      </c>
      <c r="O86" s="119" t="s">
        <v>73</v>
      </c>
      <c r="P86" s="119"/>
      <c r="Q86" s="119" t="s">
        <v>73</v>
      </c>
      <c r="R86" s="119" t="s">
        <v>73</v>
      </c>
      <c r="S86" s="115">
        <v>78</v>
      </c>
      <c r="T86" s="119" t="s">
        <v>73</v>
      </c>
      <c r="U86" s="119" t="s">
        <v>73</v>
      </c>
      <c r="V86" s="119"/>
      <c r="W86" s="115">
        <v>21</v>
      </c>
      <c r="X86" s="119" t="s">
        <v>73</v>
      </c>
      <c r="Y86" s="119" t="s">
        <v>73</v>
      </c>
      <c r="Z86" s="119" t="s">
        <v>73</v>
      </c>
      <c r="AA86" s="115">
        <v>78</v>
      </c>
      <c r="AB86" s="115"/>
      <c r="AC86" s="119" t="s">
        <v>73</v>
      </c>
      <c r="AD86" s="119" t="s">
        <v>73</v>
      </c>
      <c r="AE86" s="119" t="s">
        <v>73</v>
      </c>
      <c r="AF86" s="119" t="s">
        <v>73</v>
      </c>
      <c r="AG86" s="119" t="s">
        <v>73</v>
      </c>
      <c r="AH86" s="119"/>
      <c r="AI86" s="119" t="s">
        <v>73</v>
      </c>
      <c r="AJ86" s="115">
        <v>88</v>
      </c>
      <c r="AK86" s="115"/>
      <c r="AL86" s="115">
        <v>68</v>
      </c>
    </row>
    <row r="87" spans="1:38" ht="14.25" thickTop="1" thickBot="1">
      <c r="A87" s="132">
        <v>2003</v>
      </c>
      <c r="B87" s="124"/>
      <c r="C87" s="122"/>
      <c r="D87" s="115"/>
      <c r="E87" s="119" t="s">
        <v>73</v>
      </c>
      <c r="F87" s="144">
        <v>31</v>
      </c>
      <c r="G87" s="119" t="s">
        <v>73</v>
      </c>
      <c r="H87" s="119" t="s">
        <v>73</v>
      </c>
      <c r="I87" s="119" t="s">
        <v>73</v>
      </c>
      <c r="J87" s="119"/>
      <c r="K87" s="144">
        <v>78</v>
      </c>
      <c r="L87" s="144">
        <v>83</v>
      </c>
      <c r="M87" s="144">
        <v>65</v>
      </c>
      <c r="N87" s="144">
        <v>30</v>
      </c>
      <c r="O87" s="144">
        <v>78</v>
      </c>
      <c r="P87" s="144"/>
      <c r="Q87" s="119" t="s">
        <v>73</v>
      </c>
      <c r="R87" s="144">
        <v>88</v>
      </c>
      <c r="S87" s="144">
        <v>73</v>
      </c>
      <c r="T87" s="119" t="s">
        <v>73</v>
      </c>
      <c r="U87" s="144">
        <v>88</v>
      </c>
      <c r="V87" s="144"/>
      <c r="W87" s="144">
        <v>25</v>
      </c>
      <c r="X87" s="144">
        <v>75</v>
      </c>
      <c r="Y87" s="144">
        <v>86</v>
      </c>
      <c r="Z87" s="144">
        <v>37</v>
      </c>
      <c r="AA87" s="144">
        <v>85</v>
      </c>
      <c r="AB87" s="144"/>
      <c r="AC87" s="144">
        <v>66</v>
      </c>
      <c r="AD87" s="119" t="s">
        <v>73</v>
      </c>
      <c r="AE87" s="144">
        <v>25</v>
      </c>
      <c r="AF87" s="119" t="s">
        <v>73</v>
      </c>
      <c r="AG87" s="144">
        <v>37</v>
      </c>
      <c r="AH87" s="144"/>
      <c r="AI87" s="119" t="s">
        <v>73</v>
      </c>
      <c r="AJ87" s="144">
        <v>89</v>
      </c>
      <c r="AK87" s="144"/>
      <c r="AL87" s="144">
        <v>64</v>
      </c>
    </row>
    <row r="88" spans="1:38" ht="14.25" thickTop="1" thickBot="1">
      <c r="A88" s="132">
        <v>2004</v>
      </c>
      <c r="B88" s="124"/>
      <c r="C88" s="106"/>
      <c r="D88" s="86"/>
      <c r="E88" s="119" t="s">
        <v>73</v>
      </c>
      <c r="F88" s="119" t="s">
        <v>73</v>
      </c>
      <c r="G88" s="119" t="s">
        <v>73</v>
      </c>
      <c r="H88" s="119" t="s">
        <v>73</v>
      </c>
      <c r="I88" s="119" t="s">
        <v>73</v>
      </c>
      <c r="J88" s="119"/>
      <c r="K88" s="119" t="s">
        <v>73</v>
      </c>
      <c r="L88" s="119" t="s">
        <v>73</v>
      </c>
      <c r="M88" s="119" t="s">
        <v>73</v>
      </c>
      <c r="N88" s="119" t="s">
        <v>73</v>
      </c>
      <c r="O88" s="119" t="s">
        <v>73</v>
      </c>
      <c r="P88" s="119"/>
      <c r="Q88" s="119" t="s">
        <v>73</v>
      </c>
      <c r="R88" s="119" t="s">
        <v>73</v>
      </c>
      <c r="S88" s="119" t="s">
        <v>73</v>
      </c>
      <c r="T88" s="119" t="s">
        <v>73</v>
      </c>
      <c r="U88" s="119" t="s">
        <v>73</v>
      </c>
      <c r="V88" s="119"/>
      <c r="W88" s="119" t="s">
        <v>73</v>
      </c>
      <c r="X88" s="119" t="s">
        <v>73</v>
      </c>
      <c r="Y88" s="119" t="s">
        <v>73</v>
      </c>
      <c r="Z88" s="119" t="s">
        <v>73</v>
      </c>
      <c r="AA88" s="119" t="s">
        <v>73</v>
      </c>
      <c r="AB88" s="119"/>
      <c r="AC88" s="119" t="s">
        <v>73</v>
      </c>
      <c r="AD88" s="119" t="s">
        <v>73</v>
      </c>
      <c r="AE88" s="119" t="s">
        <v>73</v>
      </c>
      <c r="AF88" s="119" t="s">
        <v>73</v>
      </c>
      <c r="AG88" s="119" t="s">
        <v>73</v>
      </c>
      <c r="AH88" s="119"/>
      <c r="AI88" s="119" t="s">
        <v>73</v>
      </c>
      <c r="AJ88" s="119" t="s">
        <v>73</v>
      </c>
      <c r="AK88" s="119"/>
      <c r="AL88" s="119" t="s">
        <v>73</v>
      </c>
    </row>
    <row r="89" spans="1:38" ht="14.25" thickTop="1" thickBot="1">
      <c r="A89" s="132">
        <v>2005</v>
      </c>
      <c r="B89" s="124"/>
      <c r="C89" s="106"/>
      <c r="D89" s="86"/>
      <c r="E89" s="119" t="s">
        <v>73</v>
      </c>
      <c r="F89" s="119">
        <v>21</v>
      </c>
      <c r="G89" s="119" t="s">
        <v>73</v>
      </c>
      <c r="H89" s="119" t="s">
        <v>73</v>
      </c>
      <c r="I89" s="119">
        <v>87</v>
      </c>
      <c r="J89" s="119"/>
      <c r="K89" s="119">
        <v>84</v>
      </c>
      <c r="L89" s="119">
        <v>88</v>
      </c>
      <c r="M89" s="119">
        <v>92</v>
      </c>
      <c r="N89" s="119">
        <v>26</v>
      </c>
      <c r="O89" s="119">
        <v>77</v>
      </c>
      <c r="P89" s="119"/>
      <c r="Q89" s="119" t="s">
        <v>73</v>
      </c>
      <c r="R89" s="119">
        <v>81</v>
      </c>
      <c r="S89" s="119">
        <v>77</v>
      </c>
      <c r="T89" s="119" t="s">
        <v>73</v>
      </c>
      <c r="U89" s="119">
        <v>78</v>
      </c>
      <c r="V89" s="119"/>
      <c r="W89" s="119">
        <v>22</v>
      </c>
      <c r="X89" s="119">
        <v>79</v>
      </c>
      <c r="Y89" s="119">
        <v>86</v>
      </c>
      <c r="Z89" s="119">
        <v>38</v>
      </c>
      <c r="AA89" s="119">
        <v>76</v>
      </c>
      <c r="AB89" s="119"/>
      <c r="AC89" s="119">
        <v>58</v>
      </c>
      <c r="AD89" s="119" t="s">
        <v>73</v>
      </c>
      <c r="AE89" s="119">
        <v>37</v>
      </c>
      <c r="AF89" s="119" t="s">
        <v>73</v>
      </c>
      <c r="AG89" s="119">
        <v>28</v>
      </c>
      <c r="AH89" s="119"/>
      <c r="AI89" s="119" t="s">
        <v>73</v>
      </c>
      <c r="AJ89" s="119">
        <v>84</v>
      </c>
      <c r="AK89" s="119"/>
      <c r="AL89" s="119">
        <v>65</v>
      </c>
    </row>
    <row r="90" spans="1:38" ht="14.25" thickTop="1" thickBot="1">
      <c r="A90" s="147">
        <v>2006</v>
      </c>
      <c r="B90" s="95"/>
      <c r="C90" s="146"/>
      <c r="D90" s="95"/>
      <c r="E90" s="95" t="s">
        <v>73</v>
      </c>
      <c r="F90" s="95" t="s">
        <v>73</v>
      </c>
      <c r="G90" s="95" t="s">
        <v>73</v>
      </c>
      <c r="H90" s="95" t="s">
        <v>73</v>
      </c>
      <c r="I90" s="95" t="s">
        <v>73</v>
      </c>
      <c r="J90" s="95"/>
      <c r="K90" s="95" t="s">
        <v>73</v>
      </c>
      <c r="L90" s="95" t="s">
        <v>73</v>
      </c>
      <c r="M90" s="95" t="s">
        <v>73</v>
      </c>
      <c r="N90" s="95" t="s">
        <v>73</v>
      </c>
      <c r="O90" s="95" t="s">
        <v>73</v>
      </c>
      <c r="P90" s="95"/>
      <c r="Q90" s="95" t="s">
        <v>73</v>
      </c>
      <c r="R90" s="95" t="s">
        <v>73</v>
      </c>
      <c r="S90" s="95" t="s">
        <v>73</v>
      </c>
      <c r="T90" s="95" t="s">
        <v>73</v>
      </c>
      <c r="U90" s="95" t="s">
        <v>73</v>
      </c>
      <c r="V90" s="95"/>
      <c r="W90" s="142" t="s">
        <v>73</v>
      </c>
      <c r="X90" s="142" t="s">
        <v>73</v>
      </c>
      <c r="Y90" s="95" t="s">
        <v>73</v>
      </c>
      <c r="Z90" s="95" t="s">
        <v>73</v>
      </c>
      <c r="AA90" s="95" t="s">
        <v>73</v>
      </c>
      <c r="AB90" s="95"/>
      <c r="AC90" s="95" t="s">
        <v>73</v>
      </c>
      <c r="AD90" s="95" t="s">
        <v>73</v>
      </c>
      <c r="AE90" s="95" t="s">
        <v>73</v>
      </c>
      <c r="AF90" s="95" t="s">
        <v>73</v>
      </c>
      <c r="AG90" s="95" t="s">
        <v>73</v>
      </c>
      <c r="AH90" s="95"/>
      <c r="AI90" s="142" t="s">
        <v>73</v>
      </c>
      <c r="AJ90" s="142" t="s">
        <v>73</v>
      </c>
      <c r="AK90" s="142"/>
      <c r="AL90" s="95" t="s">
        <v>73</v>
      </c>
    </row>
    <row r="91" spans="1:38" ht="14.25" thickTop="1" thickBot="1">
      <c r="A91" s="147">
        <v>2007</v>
      </c>
      <c r="B91" s="95"/>
      <c r="C91" s="146"/>
      <c r="D91" s="95"/>
      <c r="E91" s="95" t="s">
        <v>73</v>
      </c>
      <c r="F91" s="95" t="s">
        <v>73</v>
      </c>
      <c r="G91" s="95" t="s">
        <v>73</v>
      </c>
      <c r="H91" s="95" t="s">
        <v>73</v>
      </c>
      <c r="I91" s="95" t="s">
        <v>73</v>
      </c>
      <c r="J91" s="95"/>
      <c r="K91" s="95" t="s">
        <v>73</v>
      </c>
      <c r="L91" s="95" t="s">
        <v>73</v>
      </c>
      <c r="M91" s="95" t="s">
        <v>73</v>
      </c>
      <c r="N91" s="95" t="s">
        <v>73</v>
      </c>
      <c r="O91" s="95" t="s">
        <v>73</v>
      </c>
      <c r="P91" s="95"/>
      <c r="Q91" s="95" t="s">
        <v>73</v>
      </c>
      <c r="R91" s="95" t="s">
        <v>73</v>
      </c>
      <c r="S91" s="95" t="s">
        <v>73</v>
      </c>
      <c r="T91" s="95" t="s">
        <v>73</v>
      </c>
      <c r="U91" s="95" t="s">
        <v>73</v>
      </c>
      <c r="V91" s="95"/>
      <c r="W91" s="142" t="s">
        <v>73</v>
      </c>
      <c r="X91" s="142" t="s">
        <v>73</v>
      </c>
      <c r="Y91" s="95" t="s">
        <v>73</v>
      </c>
      <c r="Z91" s="95" t="s">
        <v>73</v>
      </c>
      <c r="AA91" s="95" t="s">
        <v>73</v>
      </c>
      <c r="AB91" s="95"/>
      <c r="AC91" s="95" t="s">
        <v>73</v>
      </c>
      <c r="AD91" s="95" t="s">
        <v>73</v>
      </c>
      <c r="AE91" s="95" t="s">
        <v>73</v>
      </c>
      <c r="AF91" s="95" t="s">
        <v>73</v>
      </c>
      <c r="AG91" s="95" t="s">
        <v>73</v>
      </c>
      <c r="AH91" s="95"/>
      <c r="AI91" s="142" t="s">
        <v>73</v>
      </c>
      <c r="AJ91" s="142" t="s">
        <v>73</v>
      </c>
      <c r="AK91" s="142"/>
      <c r="AL91" s="95" t="s">
        <v>73</v>
      </c>
    </row>
    <row r="92" spans="1:38" ht="14.25" thickTop="1" thickBot="1">
      <c r="A92" s="110">
        <v>2008</v>
      </c>
      <c r="C92" s="104"/>
      <c r="E92" s="95" t="s">
        <v>73</v>
      </c>
      <c r="F92" s="95" t="s">
        <v>73</v>
      </c>
      <c r="G92" s="95" t="s">
        <v>73</v>
      </c>
      <c r="H92" s="95" t="s">
        <v>73</v>
      </c>
      <c r="I92" s="95" t="s">
        <v>73</v>
      </c>
      <c r="J92" s="95"/>
      <c r="K92" s="95" t="s">
        <v>73</v>
      </c>
      <c r="L92" s="95" t="s">
        <v>73</v>
      </c>
      <c r="M92" s="95" t="s">
        <v>73</v>
      </c>
      <c r="N92" s="95" t="s">
        <v>73</v>
      </c>
      <c r="O92" s="95" t="s">
        <v>73</v>
      </c>
      <c r="P92" s="95"/>
      <c r="Q92" s="95" t="s">
        <v>73</v>
      </c>
      <c r="R92" s="95" t="s">
        <v>73</v>
      </c>
      <c r="S92" s="95" t="s">
        <v>73</v>
      </c>
      <c r="T92" s="95" t="s">
        <v>73</v>
      </c>
      <c r="U92" s="95" t="s">
        <v>73</v>
      </c>
      <c r="V92" s="95"/>
      <c r="W92" s="95" t="s">
        <v>73</v>
      </c>
      <c r="X92" s="95" t="s">
        <v>73</v>
      </c>
      <c r="Y92" s="95" t="s">
        <v>73</v>
      </c>
      <c r="Z92" s="95" t="s">
        <v>73</v>
      </c>
      <c r="AA92" s="95" t="s">
        <v>73</v>
      </c>
      <c r="AB92" s="95"/>
      <c r="AC92" s="95" t="s">
        <v>73</v>
      </c>
      <c r="AD92" s="95" t="s">
        <v>73</v>
      </c>
      <c r="AE92" s="95" t="s">
        <v>73</v>
      </c>
      <c r="AF92" s="95" t="s">
        <v>73</v>
      </c>
      <c r="AG92" s="95" t="s">
        <v>73</v>
      </c>
      <c r="AH92" s="95"/>
      <c r="AI92" s="95" t="s">
        <v>73</v>
      </c>
      <c r="AJ92" s="95" t="s">
        <v>73</v>
      </c>
      <c r="AK92" s="95"/>
      <c r="AL92" s="95" t="s">
        <v>73</v>
      </c>
    </row>
    <row r="93" spans="1:38" ht="14.25" thickTop="1" thickBot="1">
      <c r="A93" s="110">
        <v>2009</v>
      </c>
      <c r="C93" s="104"/>
      <c r="E93" s="95" t="s">
        <v>73</v>
      </c>
      <c r="F93" s="95" t="s">
        <v>73</v>
      </c>
      <c r="G93" s="95" t="s">
        <v>73</v>
      </c>
      <c r="H93" s="95" t="s">
        <v>73</v>
      </c>
      <c r="I93" s="95" t="s">
        <v>73</v>
      </c>
      <c r="J93" s="95"/>
      <c r="K93" s="95" t="s">
        <v>73</v>
      </c>
      <c r="L93" s="95" t="s">
        <v>73</v>
      </c>
      <c r="M93" s="95" t="s">
        <v>73</v>
      </c>
      <c r="N93" s="95" t="s">
        <v>73</v>
      </c>
      <c r="O93" s="95" t="s">
        <v>73</v>
      </c>
      <c r="P93" s="95"/>
      <c r="Q93" s="95" t="s">
        <v>73</v>
      </c>
      <c r="R93" s="95" t="s">
        <v>73</v>
      </c>
      <c r="S93" s="95" t="s">
        <v>73</v>
      </c>
      <c r="T93" s="95" t="s">
        <v>73</v>
      </c>
      <c r="U93" s="95" t="s">
        <v>73</v>
      </c>
      <c r="V93" s="95"/>
      <c r="W93" s="95" t="s">
        <v>73</v>
      </c>
      <c r="X93" s="95" t="s">
        <v>73</v>
      </c>
      <c r="Y93" s="95" t="s">
        <v>73</v>
      </c>
      <c r="Z93" s="95" t="s">
        <v>73</v>
      </c>
      <c r="AA93" s="95" t="s">
        <v>73</v>
      </c>
      <c r="AB93" s="95"/>
      <c r="AC93" s="95" t="s">
        <v>73</v>
      </c>
      <c r="AD93" s="95" t="s">
        <v>73</v>
      </c>
      <c r="AE93" s="95" t="s">
        <v>73</v>
      </c>
      <c r="AF93" s="95" t="s">
        <v>73</v>
      </c>
      <c r="AG93" s="95" t="s">
        <v>73</v>
      </c>
      <c r="AH93" s="95"/>
      <c r="AI93" s="95" t="s">
        <v>73</v>
      </c>
      <c r="AJ93" s="95" t="s">
        <v>73</v>
      </c>
      <c r="AK93" s="95"/>
      <c r="AL93" s="95" t="s">
        <v>73</v>
      </c>
    </row>
    <row r="94" spans="1:38" ht="14.25" thickTop="1" thickBot="1">
      <c r="A94" s="110">
        <v>2010</v>
      </c>
      <c r="C94" s="104"/>
      <c r="E94" s="95" t="s">
        <v>73</v>
      </c>
      <c r="F94" s="95">
        <v>8</v>
      </c>
      <c r="G94" s="95" t="s">
        <v>73</v>
      </c>
      <c r="H94" s="95" t="s">
        <v>73</v>
      </c>
      <c r="I94" s="95">
        <v>78</v>
      </c>
      <c r="J94" s="95"/>
      <c r="K94" s="95">
        <v>81</v>
      </c>
      <c r="L94" s="95">
        <v>87</v>
      </c>
      <c r="M94" s="95">
        <v>68</v>
      </c>
      <c r="N94" s="95">
        <v>37</v>
      </c>
      <c r="O94" s="95">
        <v>88</v>
      </c>
      <c r="P94" s="95"/>
      <c r="Q94" s="95" t="s">
        <v>73</v>
      </c>
      <c r="R94" s="95">
        <v>83</v>
      </c>
      <c r="S94" s="95">
        <v>68</v>
      </c>
      <c r="T94" s="95" t="s">
        <v>73</v>
      </c>
      <c r="U94" s="95">
        <v>61</v>
      </c>
      <c r="V94" s="95"/>
      <c r="W94" s="95">
        <v>20</v>
      </c>
      <c r="X94" s="95">
        <v>59</v>
      </c>
      <c r="Y94" s="95">
        <v>81</v>
      </c>
      <c r="Z94" s="95">
        <v>53</v>
      </c>
      <c r="AA94" s="95">
        <v>83</v>
      </c>
      <c r="AB94" s="95"/>
      <c r="AC94" s="95">
        <v>46</v>
      </c>
      <c r="AD94" s="95" t="s">
        <v>73</v>
      </c>
      <c r="AE94" s="95">
        <v>35</v>
      </c>
      <c r="AF94" s="95" t="s">
        <v>73</v>
      </c>
      <c r="AG94" s="95">
        <v>32</v>
      </c>
      <c r="AH94" s="95"/>
      <c r="AI94" s="95" t="s">
        <v>73</v>
      </c>
      <c r="AJ94" s="95">
        <v>77</v>
      </c>
      <c r="AK94" s="95"/>
      <c r="AL94" s="95">
        <v>61</v>
      </c>
    </row>
    <row r="95" spans="1:38" ht="13.5" thickTop="1"/>
  </sheetData>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workbookViewId="0">
      <pane xSplit="2" ySplit="5" topLeftCell="C6" activePane="bottomRight" state="frozen"/>
      <selection pane="topRight" activeCell="D1" sqref="D1"/>
      <selection pane="bottomLeft" activeCell="A7" sqref="A7"/>
      <selection pane="bottomRight" activeCell="A2" sqref="A2"/>
    </sheetView>
  </sheetViews>
  <sheetFormatPr defaultRowHeight="12.75"/>
  <cols>
    <col min="1" max="1" width="16.7109375" style="43" customWidth="1"/>
    <col min="2" max="2" width="1.7109375" style="43" customWidth="1"/>
    <col min="3" max="49" width="5.7109375" style="43" customWidth="1"/>
    <col min="50" max="16384" width="9.140625" style="43"/>
  </cols>
  <sheetData>
    <row r="1" spans="1:49">
      <c r="A1" s="127" t="s">
        <v>115</v>
      </c>
      <c r="B1" s="115"/>
      <c r="C1" s="115"/>
      <c r="D1" s="115"/>
      <c r="E1" s="115"/>
      <c r="F1" s="115"/>
      <c r="G1" s="115"/>
      <c r="H1" s="115"/>
      <c r="I1" s="115"/>
      <c r="J1" s="115"/>
      <c r="K1" s="115"/>
      <c r="L1" s="115"/>
      <c r="M1" s="115"/>
      <c r="N1" s="115"/>
      <c r="O1" s="115"/>
      <c r="P1" s="115"/>
    </row>
    <row r="2" spans="1:49">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49" ht="13.5" thickBot="1">
      <c r="A3" s="113" t="s">
        <v>22</v>
      </c>
      <c r="B3" s="113"/>
      <c r="C3" s="112">
        <v>1964</v>
      </c>
      <c r="D3" s="112">
        <v>1965</v>
      </c>
      <c r="E3" s="112">
        <v>1966</v>
      </c>
      <c r="F3" s="112">
        <v>1967</v>
      </c>
      <c r="G3" s="112">
        <v>1968</v>
      </c>
      <c r="H3" s="112">
        <v>1969</v>
      </c>
      <c r="I3" s="112">
        <v>1970</v>
      </c>
      <c r="J3" s="112">
        <v>1971</v>
      </c>
      <c r="K3" s="112">
        <v>1972</v>
      </c>
      <c r="L3" s="112">
        <v>1973</v>
      </c>
      <c r="M3" s="112">
        <v>1974</v>
      </c>
      <c r="N3" s="112">
        <v>1975</v>
      </c>
      <c r="O3" s="112">
        <v>1976</v>
      </c>
      <c r="P3" s="112">
        <v>1977</v>
      </c>
      <c r="Q3" s="132">
        <v>1978</v>
      </c>
      <c r="R3" s="132">
        <v>1979</v>
      </c>
      <c r="S3" s="132">
        <v>1980</v>
      </c>
      <c r="T3" s="132">
        <v>1981</v>
      </c>
      <c r="U3" s="132">
        <v>1982</v>
      </c>
      <c r="V3" s="132">
        <v>1983</v>
      </c>
      <c r="W3" s="132">
        <v>1984</v>
      </c>
      <c r="X3" s="132">
        <v>1985</v>
      </c>
      <c r="Y3" s="132">
        <v>1986</v>
      </c>
      <c r="Z3" s="133">
        <v>1987</v>
      </c>
      <c r="AA3" s="132">
        <v>1988</v>
      </c>
      <c r="AB3" s="132">
        <v>1989</v>
      </c>
      <c r="AC3" s="132">
        <v>1990</v>
      </c>
      <c r="AD3" s="132">
        <v>1991</v>
      </c>
      <c r="AE3" s="132">
        <v>1992</v>
      </c>
      <c r="AF3" s="132">
        <v>1993</v>
      </c>
      <c r="AG3" s="132">
        <v>1994</v>
      </c>
      <c r="AH3" s="132">
        <v>1995</v>
      </c>
      <c r="AI3" s="132">
        <v>1996</v>
      </c>
      <c r="AJ3" s="132">
        <v>1997</v>
      </c>
      <c r="AK3" s="132">
        <v>1998</v>
      </c>
      <c r="AL3" s="132">
        <v>1999</v>
      </c>
      <c r="AM3" s="132">
        <v>2000</v>
      </c>
      <c r="AN3" s="132">
        <v>2001</v>
      </c>
      <c r="AO3" s="132">
        <v>2002</v>
      </c>
      <c r="AP3" s="132">
        <v>2003</v>
      </c>
      <c r="AQ3" s="132">
        <v>2004</v>
      </c>
      <c r="AR3" s="132">
        <v>2005</v>
      </c>
      <c r="AS3" s="148">
        <v>2006</v>
      </c>
      <c r="AT3" s="148">
        <v>2007</v>
      </c>
      <c r="AU3" s="110">
        <v>2008</v>
      </c>
      <c r="AV3" s="110">
        <v>2009</v>
      </c>
      <c r="AW3" s="110">
        <v>2010</v>
      </c>
    </row>
    <row r="4" spans="1:49" ht="13.5" thickTop="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49">
      <c r="A5" s="115"/>
      <c r="B5" s="89"/>
      <c r="C5" s="123" t="s">
        <v>110</v>
      </c>
      <c r="D5" s="122"/>
      <c r="E5" s="122"/>
      <c r="F5" s="122"/>
      <c r="G5" s="122"/>
      <c r="H5" s="122"/>
      <c r="I5" s="122"/>
      <c r="J5" s="122"/>
      <c r="K5" s="122"/>
      <c r="L5" s="122"/>
      <c r="M5" s="122"/>
      <c r="N5" s="122"/>
      <c r="O5" s="122"/>
      <c r="P5" s="122"/>
      <c r="Q5" s="122"/>
      <c r="R5" s="122"/>
      <c r="S5" s="122"/>
      <c r="T5" s="122"/>
      <c r="U5" s="105"/>
      <c r="V5" s="122"/>
      <c r="W5" s="122"/>
      <c r="X5" s="122"/>
      <c r="Y5" s="122"/>
      <c r="Z5" s="122"/>
      <c r="AA5" s="122"/>
      <c r="AB5" s="122"/>
      <c r="AC5" s="122"/>
      <c r="AD5" s="122"/>
      <c r="AE5" s="122"/>
      <c r="AF5" s="122"/>
      <c r="AG5" s="122"/>
      <c r="AH5" s="122"/>
      <c r="AI5" s="122"/>
      <c r="AJ5" s="122"/>
      <c r="AK5" s="122"/>
      <c r="AL5" s="122"/>
      <c r="AM5" s="122"/>
      <c r="AN5" s="122"/>
      <c r="AO5" s="122"/>
      <c r="AP5" s="122"/>
      <c r="AQ5" s="105"/>
      <c r="AR5" s="105"/>
      <c r="AS5" s="104"/>
      <c r="AT5" s="104"/>
      <c r="AU5" s="104"/>
      <c r="AV5" s="104"/>
      <c r="AW5" s="104"/>
    </row>
    <row r="6" spans="1:49">
      <c r="A6" s="115"/>
      <c r="B6" s="89"/>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row>
    <row r="7" spans="1:49">
      <c r="A7" s="89" t="s">
        <v>101</v>
      </c>
      <c r="B7" s="89" t="s">
        <v>15</v>
      </c>
      <c r="C7" s="120">
        <v>39</v>
      </c>
      <c r="D7" s="120">
        <v>42</v>
      </c>
      <c r="E7" s="120">
        <v>46</v>
      </c>
      <c r="F7" s="120">
        <v>49</v>
      </c>
      <c r="G7" s="120">
        <v>42</v>
      </c>
      <c r="H7" s="120">
        <v>54</v>
      </c>
      <c r="I7" s="120">
        <v>52</v>
      </c>
      <c r="J7" s="120" t="s">
        <v>73</v>
      </c>
      <c r="K7" s="120" t="s">
        <v>73</v>
      </c>
      <c r="L7" s="120" t="s">
        <v>73</v>
      </c>
      <c r="M7" s="120" t="s">
        <v>73</v>
      </c>
      <c r="N7" s="120" t="s">
        <v>73</v>
      </c>
      <c r="O7" s="120" t="s">
        <v>73</v>
      </c>
      <c r="P7" s="120" t="s">
        <v>73</v>
      </c>
      <c r="Q7" s="120" t="s">
        <v>73</v>
      </c>
      <c r="R7" s="120" t="s">
        <v>73</v>
      </c>
      <c r="S7" s="120" t="s">
        <v>73</v>
      </c>
      <c r="T7" s="120" t="s">
        <v>73</v>
      </c>
      <c r="U7" s="120" t="s">
        <v>73</v>
      </c>
      <c r="V7" s="120" t="s">
        <v>73</v>
      </c>
      <c r="W7" s="120" t="s">
        <v>73</v>
      </c>
      <c r="X7" s="120" t="s">
        <v>73</v>
      </c>
      <c r="Y7" s="120" t="s">
        <v>73</v>
      </c>
      <c r="Z7" s="120" t="s">
        <v>73</v>
      </c>
      <c r="AA7" s="120" t="s">
        <v>73</v>
      </c>
      <c r="AB7" s="120" t="s">
        <v>73</v>
      </c>
      <c r="AC7" s="120" t="s">
        <v>73</v>
      </c>
      <c r="AD7" s="120" t="s">
        <v>73</v>
      </c>
      <c r="AE7" s="120" t="s">
        <v>73</v>
      </c>
      <c r="AF7" s="120" t="s">
        <v>73</v>
      </c>
      <c r="AG7" s="120" t="s">
        <v>73</v>
      </c>
      <c r="AH7" s="120" t="s">
        <v>73</v>
      </c>
      <c r="AI7" s="120" t="s">
        <v>73</v>
      </c>
      <c r="AJ7" s="120" t="s">
        <v>73</v>
      </c>
      <c r="AK7" s="120" t="s">
        <v>73</v>
      </c>
      <c r="AL7" s="120" t="s">
        <v>73</v>
      </c>
      <c r="AM7" s="120" t="s">
        <v>73</v>
      </c>
      <c r="AN7" s="120" t="s">
        <v>73</v>
      </c>
      <c r="AO7" s="120" t="s">
        <v>73</v>
      </c>
      <c r="AP7" s="120" t="s">
        <v>73</v>
      </c>
      <c r="AQ7" s="120" t="s">
        <v>73</v>
      </c>
      <c r="AR7" s="120" t="s">
        <v>73</v>
      </c>
      <c r="AS7" s="95" t="s">
        <v>73</v>
      </c>
      <c r="AT7" s="95" t="s">
        <v>73</v>
      </c>
      <c r="AU7" s="95" t="s">
        <v>73</v>
      </c>
      <c r="AV7" s="95" t="s">
        <v>73</v>
      </c>
      <c r="AW7" s="95" t="s">
        <v>73</v>
      </c>
    </row>
    <row r="8" spans="1:49">
      <c r="A8" s="89" t="s">
        <v>100</v>
      </c>
      <c r="B8" s="89" t="s">
        <v>15</v>
      </c>
      <c r="C8" s="120" t="s">
        <v>73</v>
      </c>
      <c r="D8" s="120" t="s">
        <v>73</v>
      </c>
      <c r="E8" s="120" t="s">
        <v>73</v>
      </c>
      <c r="F8" s="120" t="s">
        <v>73</v>
      </c>
      <c r="G8" s="120" t="s">
        <v>73</v>
      </c>
      <c r="H8" s="120" t="s">
        <v>73</v>
      </c>
      <c r="I8" s="120" t="s">
        <v>73</v>
      </c>
      <c r="J8" s="120">
        <v>33</v>
      </c>
      <c r="K8" s="120">
        <v>51</v>
      </c>
      <c r="L8" s="120">
        <v>43</v>
      </c>
      <c r="M8" s="120">
        <v>32</v>
      </c>
      <c r="N8" s="120">
        <v>23</v>
      </c>
      <c r="O8" s="120">
        <v>29</v>
      </c>
      <c r="P8" s="120">
        <v>37</v>
      </c>
      <c r="Q8" s="120">
        <v>36</v>
      </c>
      <c r="R8" s="120">
        <v>29</v>
      </c>
      <c r="S8" s="120" t="s">
        <v>73</v>
      </c>
      <c r="T8" s="120" t="s">
        <v>73</v>
      </c>
      <c r="U8" s="120" t="s">
        <v>73</v>
      </c>
      <c r="V8" s="120" t="s">
        <v>73</v>
      </c>
      <c r="W8" s="120" t="s">
        <v>73</v>
      </c>
      <c r="X8" s="120" t="s">
        <v>73</v>
      </c>
      <c r="Y8" s="120" t="s">
        <v>73</v>
      </c>
      <c r="Z8" s="120" t="s">
        <v>73</v>
      </c>
      <c r="AA8" s="120" t="s">
        <v>73</v>
      </c>
      <c r="AB8" s="120" t="s">
        <v>73</v>
      </c>
      <c r="AC8" s="120" t="s">
        <v>73</v>
      </c>
      <c r="AD8" s="120" t="s">
        <v>73</v>
      </c>
      <c r="AE8" s="120" t="s">
        <v>73</v>
      </c>
      <c r="AF8" s="120" t="s">
        <v>73</v>
      </c>
      <c r="AG8" s="120" t="s">
        <v>73</v>
      </c>
      <c r="AH8" s="120" t="s">
        <v>73</v>
      </c>
      <c r="AI8" s="120" t="s">
        <v>73</v>
      </c>
      <c r="AJ8" s="120" t="s">
        <v>73</v>
      </c>
      <c r="AK8" s="120">
        <v>8</v>
      </c>
      <c r="AL8" s="120">
        <v>17</v>
      </c>
      <c r="AM8" s="120">
        <v>32</v>
      </c>
      <c r="AN8" s="120">
        <v>34</v>
      </c>
      <c r="AO8" s="120" t="s">
        <v>73</v>
      </c>
      <c r="AP8" s="120">
        <v>25</v>
      </c>
      <c r="AQ8" s="120" t="s">
        <v>73</v>
      </c>
      <c r="AR8" s="120">
        <v>19</v>
      </c>
      <c r="AS8" s="95" t="s">
        <v>73</v>
      </c>
      <c r="AT8" s="95" t="s">
        <v>73</v>
      </c>
      <c r="AU8" s="95" t="s">
        <v>73</v>
      </c>
      <c r="AV8" s="95" t="s">
        <v>73</v>
      </c>
      <c r="AW8" s="95">
        <v>15</v>
      </c>
    </row>
    <row r="9" spans="1:49">
      <c r="A9" s="89" t="s">
        <v>99</v>
      </c>
      <c r="B9" s="89" t="s">
        <v>15</v>
      </c>
      <c r="C9" s="120" t="s">
        <v>73</v>
      </c>
      <c r="D9" s="120" t="s">
        <v>73</v>
      </c>
      <c r="E9" s="120" t="s">
        <v>73</v>
      </c>
      <c r="F9" s="120" t="s">
        <v>73</v>
      </c>
      <c r="G9" s="120" t="s">
        <v>73</v>
      </c>
      <c r="H9" s="120" t="s">
        <v>73</v>
      </c>
      <c r="I9" s="120" t="s">
        <v>73</v>
      </c>
      <c r="J9" s="120">
        <v>93</v>
      </c>
      <c r="K9" s="120">
        <v>74</v>
      </c>
      <c r="L9" s="120">
        <v>101</v>
      </c>
      <c r="M9" s="120">
        <v>95</v>
      </c>
      <c r="N9" s="120">
        <v>84</v>
      </c>
      <c r="O9" s="120">
        <v>96</v>
      </c>
      <c r="P9" s="120" t="s">
        <v>73</v>
      </c>
      <c r="Q9" s="120" t="s">
        <v>73</v>
      </c>
      <c r="R9" s="120" t="s">
        <v>73</v>
      </c>
      <c r="S9" s="120" t="s">
        <v>73</v>
      </c>
      <c r="T9" s="120" t="s">
        <v>73</v>
      </c>
      <c r="U9" s="120" t="s">
        <v>73</v>
      </c>
      <c r="V9" s="120" t="s">
        <v>73</v>
      </c>
      <c r="W9" s="120" t="s">
        <v>73</v>
      </c>
      <c r="X9" s="120" t="s">
        <v>73</v>
      </c>
      <c r="Y9" s="120" t="s">
        <v>73</v>
      </c>
      <c r="Z9" s="120" t="s">
        <v>73</v>
      </c>
      <c r="AA9" s="120" t="s">
        <v>73</v>
      </c>
      <c r="AB9" s="120" t="s">
        <v>73</v>
      </c>
      <c r="AC9" s="120" t="s">
        <v>73</v>
      </c>
      <c r="AD9" s="120" t="s">
        <v>73</v>
      </c>
      <c r="AE9" s="120" t="s">
        <v>73</v>
      </c>
      <c r="AF9" s="120" t="s">
        <v>73</v>
      </c>
      <c r="AG9" s="120" t="s">
        <v>73</v>
      </c>
      <c r="AH9" s="120">
        <v>104</v>
      </c>
      <c r="AI9" s="120" t="s">
        <v>73</v>
      </c>
      <c r="AJ9" s="120" t="s">
        <v>73</v>
      </c>
      <c r="AK9" s="120" t="s">
        <v>73</v>
      </c>
      <c r="AL9" s="120" t="s">
        <v>73</v>
      </c>
      <c r="AM9" s="120" t="s">
        <v>73</v>
      </c>
      <c r="AN9" s="120" t="s">
        <v>73</v>
      </c>
      <c r="AO9" s="120" t="s">
        <v>73</v>
      </c>
      <c r="AP9" s="120" t="s">
        <v>73</v>
      </c>
      <c r="AQ9" s="120" t="s">
        <v>73</v>
      </c>
      <c r="AR9" s="120" t="s">
        <v>73</v>
      </c>
      <c r="AS9" s="95" t="s">
        <v>73</v>
      </c>
      <c r="AT9" s="95" t="s">
        <v>73</v>
      </c>
      <c r="AU9" s="95" t="s">
        <v>73</v>
      </c>
      <c r="AV9" s="95" t="s">
        <v>73</v>
      </c>
      <c r="AW9" s="95" t="s">
        <v>73</v>
      </c>
    </row>
    <row r="10" spans="1:49">
      <c r="A10" s="89" t="s">
        <v>98</v>
      </c>
      <c r="B10" s="89" t="s">
        <v>15</v>
      </c>
      <c r="C10" s="120" t="s">
        <v>73</v>
      </c>
      <c r="D10" s="120" t="s">
        <v>73</v>
      </c>
      <c r="E10" s="120">
        <v>58</v>
      </c>
      <c r="F10" s="120">
        <v>54</v>
      </c>
      <c r="G10" s="120">
        <v>71</v>
      </c>
      <c r="H10" s="120">
        <v>69</v>
      </c>
      <c r="I10" s="120">
        <v>65</v>
      </c>
      <c r="J10" s="120" t="s">
        <v>73</v>
      </c>
      <c r="K10" s="120" t="s">
        <v>73</v>
      </c>
      <c r="L10" s="120" t="s">
        <v>73</v>
      </c>
      <c r="M10" s="120" t="s">
        <v>73</v>
      </c>
      <c r="N10" s="120" t="s">
        <v>73</v>
      </c>
      <c r="O10" s="120" t="s">
        <v>73</v>
      </c>
      <c r="P10" s="120" t="s">
        <v>73</v>
      </c>
      <c r="Q10" s="120" t="s">
        <v>73</v>
      </c>
      <c r="R10" s="120" t="s">
        <v>73</v>
      </c>
      <c r="S10" s="120" t="s">
        <v>73</v>
      </c>
      <c r="T10" s="120" t="s">
        <v>73</v>
      </c>
      <c r="U10" s="120" t="s">
        <v>73</v>
      </c>
      <c r="V10" s="120" t="s">
        <v>73</v>
      </c>
      <c r="W10" s="120" t="s">
        <v>73</v>
      </c>
      <c r="X10" s="120" t="s">
        <v>73</v>
      </c>
      <c r="Y10" s="120" t="s">
        <v>73</v>
      </c>
      <c r="Z10" s="120" t="s">
        <v>73</v>
      </c>
      <c r="AA10" s="120" t="s">
        <v>73</v>
      </c>
      <c r="AB10" s="120" t="s">
        <v>73</v>
      </c>
      <c r="AC10" s="120" t="s">
        <v>73</v>
      </c>
      <c r="AD10" s="120" t="s">
        <v>73</v>
      </c>
      <c r="AE10" s="120" t="s">
        <v>73</v>
      </c>
      <c r="AF10" s="120" t="s">
        <v>73</v>
      </c>
      <c r="AG10" s="120" t="s">
        <v>73</v>
      </c>
      <c r="AH10" s="120" t="s">
        <v>73</v>
      </c>
      <c r="AI10" s="120" t="s">
        <v>73</v>
      </c>
      <c r="AJ10" s="120" t="s">
        <v>73</v>
      </c>
      <c r="AK10" s="120" t="s">
        <v>73</v>
      </c>
      <c r="AL10" s="120" t="s">
        <v>73</v>
      </c>
      <c r="AM10" s="120" t="s">
        <v>73</v>
      </c>
      <c r="AN10" s="120" t="s">
        <v>73</v>
      </c>
      <c r="AO10" s="120" t="s">
        <v>73</v>
      </c>
      <c r="AP10" s="120" t="s">
        <v>73</v>
      </c>
      <c r="AQ10" s="120" t="s">
        <v>73</v>
      </c>
      <c r="AR10" s="120" t="s">
        <v>73</v>
      </c>
      <c r="AS10" s="95" t="s">
        <v>73</v>
      </c>
      <c r="AT10" s="95" t="s">
        <v>73</v>
      </c>
      <c r="AU10" s="95" t="s">
        <v>73</v>
      </c>
      <c r="AV10" s="95" t="s">
        <v>73</v>
      </c>
      <c r="AW10" s="95" t="s">
        <v>73</v>
      </c>
    </row>
    <row r="11" spans="1:49">
      <c r="A11" s="89" t="s">
        <v>97</v>
      </c>
      <c r="B11" s="89" t="s">
        <v>15</v>
      </c>
      <c r="C11" s="120">
        <v>52</v>
      </c>
      <c r="D11" s="120">
        <v>56</v>
      </c>
      <c r="E11" s="120">
        <v>67</v>
      </c>
      <c r="F11" s="120">
        <v>71</v>
      </c>
      <c r="G11" s="120">
        <v>73</v>
      </c>
      <c r="H11" s="120">
        <v>74</v>
      </c>
      <c r="I11" s="120">
        <v>74</v>
      </c>
      <c r="J11" s="120">
        <v>72</v>
      </c>
      <c r="K11" s="120">
        <v>74</v>
      </c>
      <c r="L11" s="120">
        <v>75</v>
      </c>
      <c r="M11" s="120">
        <v>75</v>
      </c>
      <c r="N11" s="120">
        <v>68</v>
      </c>
      <c r="O11" s="120">
        <v>75</v>
      </c>
      <c r="P11" s="120">
        <v>99</v>
      </c>
      <c r="Q11" s="120">
        <v>98</v>
      </c>
      <c r="R11" s="120">
        <v>89</v>
      </c>
      <c r="S11" s="120">
        <v>87</v>
      </c>
      <c r="T11" s="120">
        <v>90</v>
      </c>
      <c r="U11" s="120" t="s">
        <v>73</v>
      </c>
      <c r="V11" s="120" t="s">
        <v>73</v>
      </c>
      <c r="W11" s="120" t="s">
        <v>73</v>
      </c>
      <c r="X11" s="120" t="s">
        <v>73</v>
      </c>
      <c r="Y11" s="120" t="s">
        <v>73</v>
      </c>
      <c r="Z11" s="120" t="s">
        <v>73</v>
      </c>
      <c r="AA11" s="120" t="s">
        <v>73</v>
      </c>
      <c r="AB11" s="120" t="s">
        <v>73</v>
      </c>
      <c r="AC11" s="120" t="s">
        <v>73</v>
      </c>
      <c r="AD11" s="120" t="s">
        <v>73</v>
      </c>
      <c r="AE11" s="120" t="s">
        <v>73</v>
      </c>
      <c r="AF11" s="120" t="s">
        <v>73</v>
      </c>
      <c r="AG11" s="120" t="s">
        <v>73</v>
      </c>
      <c r="AH11" s="120">
        <v>88</v>
      </c>
      <c r="AI11" s="120" t="s">
        <v>73</v>
      </c>
      <c r="AJ11" s="120" t="s">
        <v>73</v>
      </c>
      <c r="AK11" s="120" t="s">
        <v>73</v>
      </c>
      <c r="AL11" s="120" t="s">
        <v>73</v>
      </c>
      <c r="AM11" s="120" t="s">
        <v>73</v>
      </c>
      <c r="AN11" s="120">
        <v>79</v>
      </c>
      <c r="AO11" s="120" t="s">
        <v>73</v>
      </c>
      <c r="AP11" s="120" t="s">
        <v>73</v>
      </c>
      <c r="AQ11" s="120" t="s">
        <v>73</v>
      </c>
      <c r="AR11" s="120">
        <v>104</v>
      </c>
      <c r="AS11" s="95" t="s">
        <v>73</v>
      </c>
      <c r="AT11" s="95" t="s">
        <v>73</v>
      </c>
      <c r="AU11" s="95" t="s">
        <v>73</v>
      </c>
      <c r="AV11" s="95" t="s">
        <v>73</v>
      </c>
      <c r="AW11" s="95">
        <v>99</v>
      </c>
    </row>
    <row r="12" spans="1:49">
      <c r="A12" s="89"/>
      <c r="B12" s="89"/>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95"/>
      <c r="AT12" s="95"/>
      <c r="AU12" s="95"/>
      <c r="AV12" s="95"/>
      <c r="AW12" s="95"/>
    </row>
    <row r="13" spans="1:49">
      <c r="A13" s="89" t="s">
        <v>96</v>
      </c>
      <c r="B13" s="89" t="s">
        <v>15</v>
      </c>
      <c r="C13" s="120">
        <v>40</v>
      </c>
      <c r="D13" s="120">
        <v>50</v>
      </c>
      <c r="E13" s="120">
        <v>68</v>
      </c>
      <c r="F13" s="120">
        <v>70</v>
      </c>
      <c r="G13" s="120">
        <v>76</v>
      </c>
      <c r="H13" s="120">
        <v>78</v>
      </c>
      <c r="I13" s="120">
        <v>92</v>
      </c>
      <c r="J13" s="120">
        <v>64</v>
      </c>
      <c r="K13" s="120">
        <v>80</v>
      </c>
      <c r="L13" s="120">
        <v>83</v>
      </c>
      <c r="M13" s="120">
        <v>85</v>
      </c>
      <c r="N13" s="120">
        <v>78</v>
      </c>
      <c r="O13" s="120">
        <v>92</v>
      </c>
      <c r="P13" s="120">
        <v>99</v>
      </c>
      <c r="Q13" s="120">
        <v>99</v>
      </c>
      <c r="R13" s="120">
        <v>109</v>
      </c>
      <c r="S13" s="120">
        <v>111</v>
      </c>
      <c r="T13" s="120">
        <v>109</v>
      </c>
      <c r="U13" s="120">
        <v>112</v>
      </c>
      <c r="V13" s="120">
        <v>111</v>
      </c>
      <c r="W13" s="120">
        <v>117</v>
      </c>
      <c r="X13" s="120">
        <v>114</v>
      </c>
      <c r="Y13" s="120">
        <v>105</v>
      </c>
      <c r="Z13" s="120">
        <v>110</v>
      </c>
      <c r="AA13" s="120">
        <v>109</v>
      </c>
      <c r="AB13" s="120">
        <v>101</v>
      </c>
      <c r="AC13" s="120">
        <v>107</v>
      </c>
      <c r="AD13" s="120">
        <v>104</v>
      </c>
      <c r="AE13" s="120">
        <v>105</v>
      </c>
      <c r="AF13" s="120">
        <v>106</v>
      </c>
      <c r="AG13" s="120">
        <v>103</v>
      </c>
      <c r="AH13" s="120">
        <v>106</v>
      </c>
      <c r="AI13" s="120">
        <v>116</v>
      </c>
      <c r="AJ13" s="120">
        <v>107</v>
      </c>
      <c r="AK13" s="120">
        <v>106</v>
      </c>
      <c r="AL13" s="120">
        <v>115</v>
      </c>
      <c r="AM13" s="120">
        <v>111</v>
      </c>
      <c r="AN13" s="120">
        <v>115</v>
      </c>
      <c r="AO13" s="120">
        <v>119</v>
      </c>
      <c r="AP13" s="120">
        <v>110</v>
      </c>
      <c r="AQ13" s="120" t="s">
        <v>73</v>
      </c>
      <c r="AR13" s="120">
        <v>114</v>
      </c>
      <c r="AS13" s="95" t="s">
        <v>73</v>
      </c>
      <c r="AT13" s="95" t="s">
        <v>73</v>
      </c>
      <c r="AU13" s="95" t="s">
        <v>73</v>
      </c>
      <c r="AV13" s="95" t="s">
        <v>73</v>
      </c>
      <c r="AW13" s="95">
        <v>106</v>
      </c>
    </row>
    <row r="14" spans="1:49">
      <c r="A14" s="89" t="s">
        <v>95</v>
      </c>
      <c r="B14" s="89" t="s">
        <v>15</v>
      </c>
      <c r="C14" s="120">
        <v>57</v>
      </c>
      <c r="D14" s="120">
        <v>80</v>
      </c>
      <c r="E14" s="120">
        <v>92</v>
      </c>
      <c r="F14" s="120">
        <v>91</v>
      </c>
      <c r="G14" s="120">
        <v>98</v>
      </c>
      <c r="H14" s="120">
        <v>90</v>
      </c>
      <c r="I14" s="120">
        <v>101</v>
      </c>
      <c r="J14" s="120">
        <v>94</v>
      </c>
      <c r="K14" s="120">
        <v>109</v>
      </c>
      <c r="L14" s="120">
        <v>105</v>
      </c>
      <c r="M14" s="120">
        <v>97</v>
      </c>
      <c r="N14" s="120">
        <v>88</v>
      </c>
      <c r="O14" s="120">
        <v>105</v>
      </c>
      <c r="P14" s="120">
        <v>103</v>
      </c>
      <c r="Q14" s="120">
        <v>100</v>
      </c>
      <c r="R14" s="120">
        <v>109</v>
      </c>
      <c r="S14" s="120">
        <v>122</v>
      </c>
      <c r="T14" s="120">
        <v>106</v>
      </c>
      <c r="U14" s="120">
        <v>106</v>
      </c>
      <c r="V14" s="120">
        <v>107</v>
      </c>
      <c r="W14" s="120">
        <v>104</v>
      </c>
      <c r="X14" s="120">
        <v>115</v>
      </c>
      <c r="Y14" s="120">
        <v>113</v>
      </c>
      <c r="Z14" s="120">
        <v>107</v>
      </c>
      <c r="AA14" s="120">
        <v>113</v>
      </c>
      <c r="AB14" s="120">
        <v>110</v>
      </c>
      <c r="AC14" s="120">
        <v>111</v>
      </c>
      <c r="AD14" s="120">
        <v>112</v>
      </c>
      <c r="AE14" s="120">
        <v>107</v>
      </c>
      <c r="AF14" s="120">
        <v>114</v>
      </c>
      <c r="AG14" s="120">
        <v>112</v>
      </c>
      <c r="AH14" s="120">
        <v>107</v>
      </c>
      <c r="AI14" s="120">
        <v>110</v>
      </c>
      <c r="AJ14" s="120">
        <v>107</v>
      </c>
      <c r="AK14" s="120">
        <v>118</v>
      </c>
      <c r="AL14" s="120">
        <v>116</v>
      </c>
      <c r="AM14" s="120">
        <v>129</v>
      </c>
      <c r="AN14" s="120">
        <v>121</v>
      </c>
      <c r="AO14" s="120">
        <v>125</v>
      </c>
      <c r="AP14" s="120">
        <v>138</v>
      </c>
      <c r="AQ14" s="120" t="s">
        <v>73</v>
      </c>
      <c r="AR14" s="120">
        <v>124</v>
      </c>
      <c r="AS14" s="95" t="s">
        <v>73</v>
      </c>
      <c r="AT14" s="95" t="s">
        <v>73</v>
      </c>
      <c r="AU14" s="95" t="s">
        <v>73</v>
      </c>
      <c r="AV14" s="95" t="s">
        <v>73</v>
      </c>
      <c r="AW14" s="95">
        <v>119</v>
      </c>
    </row>
    <row r="15" spans="1:49">
      <c r="A15" s="89" t="s">
        <v>94</v>
      </c>
      <c r="B15" s="89" t="s">
        <v>15</v>
      </c>
      <c r="C15" s="120">
        <v>26</v>
      </c>
      <c r="D15" s="120">
        <v>31</v>
      </c>
      <c r="E15" s="120">
        <v>38</v>
      </c>
      <c r="F15" s="120">
        <v>45</v>
      </c>
      <c r="G15" s="120">
        <v>54</v>
      </c>
      <c r="H15" s="120">
        <v>58</v>
      </c>
      <c r="I15" s="120">
        <v>63</v>
      </c>
      <c r="J15" s="120">
        <v>52</v>
      </c>
      <c r="K15" s="120">
        <v>56</v>
      </c>
      <c r="L15" s="120">
        <v>55</v>
      </c>
      <c r="M15" s="120">
        <v>64</v>
      </c>
      <c r="N15" s="120">
        <v>62</v>
      </c>
      <c r="O15" s="120">
        <v>67</v>
      </c>
      <c r="P15" s="120">
        <v>73</v>
      </c>
      <c r="Q15" s="120">
        <v>73</v>
      </c>
      <c r="R15" s="120">
        <v>75</v>
      </c>
      <c r="S15" s="120">
        <v>74</v>
      </c>
      <c r="T15" s="120">
        <v>73</v>
      </c>
      <c r="U15" s="120">
        <v>75</v>
      </c>
      <c r="V15" s="120">
        <v>76</v>
      </c>
      <c r="W15" s="120">
        <v>80</v>
      </c>
      <c r="X15" s="120">
        <v>73</v>
      </c>
      <c r="Y15" s="120">
        <v>66</v>
      </c>
      <c r="Z15" s="120">
        <v>73</v>
      </c>
      <c r="AA15" s="120">
        <v>78</v>
      </c>
      <c r="AB15" s="120">
        <v>69</v>
      </c>
      <c r="AC15" s="120">
        <v>74</v>
      </c>
      <c r="AD15" s="120">
        <v>68</v>
      </c>
      <c r="AE15" s="120">
        <v>69</v>
      </c>
      <c r="AF15" s="120">
        <v>63</v>
      </c>
      <c r="AG15" s="120">
        <v>71</v>
      </c>
      <c r="AH15" s="120">
        <v>72</v>
      </c>
      <c r="AI15" s="120">
        <v>76</v>
      </c>
      <c r="AJ15" s="120">
        <v>73</v>
      </c>
      <c r="AK15" s="120">
        <v>79</v>
      </c>
      <c r="AL15" s="120">
        <v>81</v>
      </c>
      <c r="AM15" s="120">
        <v>69</v>
      </c>
      <c r="AN15" s="120">
        <v>84</v>
      </c>
      <c r="AO15" s="120">
        <v>71</v>
      </c>
      <c r="AP15" s="120">
        <v>83</v>
      </c>
      <c r="AQ15" s="120" t="s">
        <v>73</v>
      </c>
      <c r="AR15" s="120">
        <v>84</v>
      </c>
      <c r="AS15" s="95" t="s">
        <v>73</v>
      </c>
      <c r="AT15" s="95" t="s">
        <v>73</v>
      </c>
      <c r="AU15" s="95" t="s">
        <v>73</v>
      </c>
      <c r="AV15" s="95" t="s">
        <v>73</v>
      </c>
      <c r="AW15" s="95">
        <v>80</v>
      </c>
    </row>
    <row r="16" spans="1:49">
      <c r="A16" s="89" t="s">
        <v>93</v>
      </c>
      <c r="B16" s="89" t="s">
        <v>15</v>
      </c>
      <c r="C16" s="120">
        <v>15</v>
      </c>
      <c r="D16" s="120">
        <v>19</v>
      </c>
      <c r="E16" s="120">
        <v>20</v>
      </c>
      <c r="F16" s="120">
        <v>22</v>
      </c>
      <c r="G16" s="120">
        <v>17</v>
      </c>
      <c r="H16" s="120">
        <v>24</v>
      </c>
      <c r="I16" s="120">
        <v>28</v>
      </c>
      <c r="J16" s="120">
        <v>23</v>
      </c>
      <c r="K16" s="120">
        <v>24</v>
      </c>
      <c r="L16" s="120">
        <v>29</v>
      </c>
      <c r="M16" s="120">
        <v>31</v>
      </c>
      <c r="N16" s="120">
        <v>21</v>
      </c>
      <c r="O16" s="120">
        <v>44</v>
      </c>
      <c r="P16" s="120">
        <v>27</v>
      </c>
      <c r="Q16" s="120">
        <v>31</v>
      </c>
      <c r="R16" s="120">
        <v>29</v>
      </c>
      <c r="S16" s="120">
        <v>17</v>
      </c>
      <c r="T16" s="120" t="s">
        <v>73</v>
      </c>
      <c r="U16" s="120" t="s">
        <v>73</v>
      </c>
      <c r="V16" s="120" t="s">
        <v>73</v>
      </c>
      <c r="W16" s="120" t="s">
        <v>73</v>
      </c>
      <c r="X16" s="120" t="s">
        <v>73</v>
      </c>
      <c r="Y16" s="120" t="s">
        <v>73</v>
      </c>
      <c r="Z16" s="120" t="s">
        <v>73</v>
      </c>
      <c r="AA16" s="120" t="s">
        <v>73</v>
      </c>
      <c r="AB16" s="120" t="s">
        <v>73</v>
      </c>
      <c r="AC16" s="120" t="s">
        <v>73</v>
      </c>
      <c r="AD16" s="120" t="s">
        <v>73</v>
      </c>
      <c r="AE16" s="120" t="s">
        <v>73</v>
      </c>
      <c r="AF16" s="120" t="s">
        <v>73</v>
      </c>
      <c r="AG16" s="120" t="s">
        <v>73</v>
      </c>
      <c r="AH16" s="120">
        <v>36</v>
      </c>
      <c r="AI16" s="120">
        <v>38</v>
      </c>
      <c r="AJ16" s="120" t="s">
        <v>73</v>
      </c>
      <c r="AK16" s="120">
        <v>34</v>
      </c>
      <c r="AL16" s="120">
        <v>30</v>
      </c>
      <c r="AM16" s="120">
        <v>28</v>
      </c>
      <c r="AN16" s="120">
        <v>40</v>
      </c>
      <c r="AO16" s="120" t="s">
        <v>73</v>
      </c>
      <c r="AP16" s="120">
        <v>39</v>
      </c>
      <c r="AQ16" s="120" t="s">
        <v>73</v>
      </c>
      <c r="AR16" s="120">
        <v>37</v>
      </c>
      <c r="AS16" s="95" t="s">
        <v>73</v>
      </c>
      <c r="AT16" s="95" t="s">
        <v>73</v>
      </c>
      <c r="AU16" s="95" t="s">
        <v>73</v>
      </c>
      <c r="AV16" s="95" t="s">
        <v>73</v>
      </c>
      <c r="AW16" s="95">
        <v>40</v>
      </c>
    </row>
    <row r="17" spans="1:49">
      <c r="A17" s="89" t="s">
        <v>92</v>
      </c>
      <c r="B17" s="89" t="s">
        <v>15</v>
      </c>
      <c r="C17" s="120">
        <v>49</v>
      </c>
      <c r="D17" s="120">
        <v>52</v>
      </c>
      <c r="E17" s="120">
        <v>56</v>
      </c>
      <c r="F17" s="120">
        <v>62</v>
      </c>
      <c r="G17" s="120">
        <v>64</v>
      </c>
      <c r="H17" s="120">
        <v>74</v>
      </c>
      <c r="I17" s="120">
        <v>70</v>
      </c>
      <c r="J17" s="120">
        <v>71</v>
      </c>
      <c r="K17" s="120">
        <v>81</v>
      </c>
      <c r="L17" s="120">
        <v>80</v>
      </c>
      <c r="M17" s="120">
        <v>61</v>
      </c>
      <c r="N17" s="120">
        <v>72</v>
      </c>
      <c r="O17" s="120">
        <v>93</v>
      </c>
      <c r="P17" s="120">
        <v>89</v>
      </c>
      <c r="Q17" s="120">
        <v>92</v>
      </c>
      <c r="R17" s="120">
        <v>83</v>
      </c>
      <c r="S17" s="120">
        <v>80</v>
      </c>
      <c r="T17" s="120" t="s">
        <v>73</v>
      </c>
      <c r="U17" s="120" t="s">
        <v>73</v>
      </c>
      <c r="V17" s="120" t="s">
        <v>73</v>
      </c>
      <c r="W17" s="120" t="s">
        <v>73</v>
      </c>
      <c r="X17" s="120" t="s">
        <v>73</v>
      </c>
      <c r="Y17" s="120" t="s">
        <v>73</v>
      </c>
      <c r="Z17" s="120" t="s">
        <v>73</v>
      </c>
      <c r="AA17" s="120" t="s">
        <v>73</v>
      </c>
      <c r="AB17" s="120" t="s">
        <v>73</v>
      </c>
      <c r="AC17" s="120" t="s">
        <v>73</v>
      </c>
      <c r="AD17" s="120" t="s">
        <v>73</v>
      </c>
      <c r="AE17" s="120" t="s">
        <v>73</v>
      </c>
      <c r="AF17" s="120" t="s">
        <v>73</v>
      </c>
      <c r="AG17" s="120" t="s">
        <v>73</v>
      </c>
      <c r="AH17" s="120">
        <v>81</v>
      </c>
      <c r="AI17" s="120">
        <v>78</v>
      </c>
      <c r="AJ17" s="120" t="s">
        <v>73</v>
      </c>
      <c r="AK17" s="120">
        <v>113</v>
      </c>
      <c r="AL17" s="120">
        <v>98</v>
      </c>
      <c r="AM17" s="120">
        <v>87</v>
      </c>
      <c r="AN17" s="120">
        <v>99</v>
      </c>
      <c r="AO17" s="120" t="s">
        <v>73</v>
      </c>
      <c r="AP17" s="120">
        <v>83</v>
      </c>
      <c r="AQ17" s="120" t="s">
        <v>73</v>
      </c>
      <c r="AR17" s="120">
        <v>90</v>
      </c>
      <c r="AS17" s="95" t="s">
        <v>73</v>
      </c>
      <c r="AT17" s="95" t="s">
        <v>73</v>
      </c>
      <c r="AU17" s="95" t="s">
        <v>73</v>
      </c>
      <c r="AV17" s="95" t="s">
        <v>73</v>
      </c>
      <c r="AW17" s="95">
        <v>106</v>
      </c>
    </row>
    <row r="18" spans="1:49">
      <c r="A18" s="89"/>
      <c r="B18" s="89"/>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95"/>
      <c r="AT18" s="95"/>
      <c r="AU18" s="95"/>
      <c r="AV18" s="95"/>
      <c r="AW18" s="95"/>
    </row>
    <row r="19" spans="1:49">
      <c r="A19" s="89" t="s">
        <v>91</v>
      </c>
      <c r="B19" s="89" t="s">
        <v>15</v>
      </c>
      <c r="C19" s="120" t="s">
        <v>73</v>
      </c>
      <c r="D19" s="120" t="s">
        <v>73</v>
      </c>
      <c r="E19" s="120">
        <v>82</v>
      </c>
      <c r="F19" s="120">
        <v>79</v>
      </c>
      <c r="G19" s="120">
        <v>86</v>
      </c>
      <c r="H19" s="120">
        <v>78</v>
      </c>
      <c r="I19" s="120">
        <v>74</v>
      </c>
      <c r="J19" s="120">
        <v>87</v>
      </c>
      <c r="K19" s="120">
        <v>96</v>
      </c>
      <c r="L19" s="120">
        <v>94</v>
      </c>
      <c r="M19" s="120">
        <v>87</v>
      </c>
      <c r="N19" s="120">
        <v>84</v>
      </c>
      <c r="O19" s="120">
        <v>99</v>
      </c>
      <c r="P19" s="120" t="s">
        <v>73</v>
      </c>
      <c r="Q19" s="120" t="s">
        <v>73</v>
      </c>
      <c r="R19" s="120" t="s">
        <v>73</v>
      </c>
      <c r="S19" s="120" t="s">
        <v>73</v>
      </c>
      <c r="T19" s="120" t="s">
        <v>73</v>
      </c>
      <c r="U19" s="120" t="s">
        <v>73</v>
      </c>
      <c r="V19" s="120" t="s">
        <v>73</v>
      </c>
      <c r="W19" s="120" t="s">
        <v>73</v>
      </c>
      <c r="X19" s="120" t="s">
        <v>73</v>
      </c>
      <c r="Y19" s="120" t="s">
        <v>73</v>
      </c>
      <c r="Z19" s="120" t="s">
        <v>73</v>
      </c>
      <c r="AA19" s="120" t="s">
        <v>73</v>
      </c>
      <c r="AB19" s="120" t="s">
        <v>73</v>
      </c>
      <c r="AC19" s="120" t="s">
        <v>73</v>
      </c>
      <c r="AD19" s="120" t="s">
        <v>73</v>
      </c>
      <c r="AE19" s="120" t="s">
        <v>73</v>
      </c>
      <c r="AF19" s="120" t="s">
        <v>73</v>
      </c>
      <c r="AG19" s="120" t="s">
        <v>73</v>
      </c>
      <c r="AH19" s="120" t="s">
        <v>73</v>
      </c>
      <c r="AI19" s="120" t="s">
        <v>73</v>
      </c>
      <c r="AJ19" s="120" t="s">
        <v>73</v>
      </c>
      <c r="AK19" s="120" t="s">
        <v>73</v>
      </c>
      <c r="AL19" s="120" t="s">
        <v>73</v>
      </c>
      <c r="AM19" s="120" t="s">
        <v>73</v>
      </c>
      <c r="AN19" s="120" t="s">
        <v>73</v>
      </c>
      <c r="AO19" s="120" t="s">
        <v>73</v>
      </c>
      <c r="AP19" s="120" t="s">
        <v>73</v>
      </c>
      <c r="AQ19" s="120" t="s">
        <v>73</v>
      </c>
      <c r="AR19" s="120" t="s">
        <v>73</v>
      </c>
      <c r="AS19" s="95" t="s">
        <v>73</v>
      </c>
      <c r="AT19" s="95" t="s">
        <v>73</v>
      </c>
      <c r="AU19" s="95" t="s">
        <v>73</v>
      </c>
      <c r="AV19" s="95" t="s">
        <v>73</v>
      </c>
      <c r="AW19" s="95" t="s">
        <v>73</v>
      </c>
    </row>
    <row r="20" spans="1:49">
      <c r="A20" s="89" t="s">
        <v>90</v>
      </c>
      <c r="B20" s="89" t="s">
        <v>15</v>
      </c>
      <c r="C20" s="120">
        <v>42</v>
      </c>
      <c r="D20" s="120">
        <v>48</v>
      </c>
      <c r="E20" s="120">
        <v>51</v>
      </c>
      <c r="F20" s="120">
        <v>71</v>
      </c>
      <c r="G20" s="120">
        <v>70</v>
      </c>
      <c r="H20" s="120">
        <v>87</v>
      </c>
      <c r="I20" s="120">
        <v>73</v>
      </c>
      <c r="J20" s="120">
        <v>81</v>
      </c>
      <c r="K20" s="120">
        <v>69</v>
      </c>
      <c r="L20" s="120">
        <v>76</v>
      </c>
      <c r="M20" s="120">
        <v>73</v>
      </c>
      <c r="N20" s="120">
        <v>70</v>
      </c>
      <c r="O20" s="120">
        <v>74</v>
      </c>
      <c r="P20" s="120">
        <v>79</v>
      </c>
      <c r="Q20" s="120">
        <v>90</v>
      </c>
      <c r="R20" s="120">
        <v>85</v>
      </c>
      <c r="S20" s="120">
        <v>90</v>
      </c>
      <c r="T20" s="120">
        <v>83</v>
      </c>
      <c r="U20" s="120">
        <v>92</v>
      </c>
      <c r="V20" s="120">
        <v>94</v>
      </c>
      <c r="W20" s="120">
        <v>108</v>
      </c>
      <c r="X20" s="120">
        <v>104</v>
      </c>
      <c r="Y20" s="120">
        <v>90</v>
      </c>
      <c r="Z20" s="120">
        <v>104</v>
      </c>
      <c r="AA20" s="120">
        <v>103</v>
      </c>
      <c r="AB20" s="120">
        <v>105</v>
      </c>
      <c r="AC20" s="120">
        <v>95</v>
      </c>
      <c r="AD20" s="120">
        <v>95</v>
      </c>
      <c r="AE20" s="120">
        <v>87</v>
      </c>
      <c r="AF20" s="120">
        <v>83</v>
      </c>
      <c r="AG20" s="120">
        <v>90</v>
      </c>
      <c r="AH20" s="120">
        <v>104</v>
      </c>
      <c r="AI20" s="120">
        <v>101</v>
      </c>
      <c r="AJ20" s="120">
        <v>108</v>
      </c>
      <c r="AK20" s="120">
        <v>89</v>
      </c>
      <c r="AL20" s="120">
        <v>87</v>
      </c>
      <c r="AM20" s="120">
        <v>84</v>
      </c>
      <c r="AN20" s="120">
        <v>91</v>
      </c>
      <c r="AO20" s="120" t="s">
        <v>73</v>
      </c>
      <c r="AP20" s="120">
        <v>100</v>
      </c>
      <c r="AQ20" s="120" t="s">
        <v>73</v>
      </c>
      <c r="AR20" s="120">
        <v>82</v>
      </c>
      <c r="AS20" s="95" t="s">
        <v>73</v>
      </c>
      <c r="AT20" s="95" t="s">
        <v>73</v>
      </c>
      <c r="AU20" s="95" t="s">
        <v>73</v>
      </c>
      <c r="AV20" s="95" t="s">
        <v>73</v>
      </c>
      <c r="AW20" s="95">
        <v>94</v>
      </c>
    </row>
    <row r="21" spans="1:49">
      <c r="A21" s="89" t="s">
        <v>89</v>
      </c>
      <c r="B21" s="89" t="s">
        <v>15</v>
      </c>
      <c r="C21" s="120">
        <v>30</v>
      </c>
      <c r="D21" s="120">
        <v>36</v>
      </c>
      <c r="E21" s="120">
        <v>41</v>
      </c>
      <c r="F21" s="120">
        <v>46</v>
      </c>
      <c r="G21" s="120">
        <v>61</v>
      </c>
      <c r="H21" s="120">
        <v>60</v>
      </c>
      <c r="I21" s="120">
        <v>70</v>
      </c>
      <c r="J21" s="120">
        <v>61</v>
      </c>
      <c r="K21" s="120">
        <v>60</v>
      </c>
      <c r="L21" s="120">
        <v>73</v>
      </c>
      <c r="M21" s="120">
        <v>69</v>
      </c>
      <c r="N21" s="120">
        <v>61</v>
      </c>
      <c r="O21" s="120">
        <v>68</v>
      </c>
      <c r="P21" s="120">
        <v>77</v>
      </c>
      <c r="Q21" s="120">
        <v>63</v>
      </c>
      <c r="R21" s="120">
        <v>73</v>
      </c>
      <c r="S21" s="120">
        <v>76</v>
      </c>
      <c r="T21" s="120">
        <v>76</v>
      </c>
      <c r="U21" s="120">
        <v>69</v>
      </c>
      <c r="V21" s="120">
        <v>66</v>
      </c>
      <c r="W21" s="120">
        <v>68</v>
      </c>
      <c r="X21" s="120">
        <v>65</v>
      </c>
      <c r="Y21" s="120">
        <v>62</v>
      </c>
      <c r="Z21" s="120">
        <v>65</v>
      </c>
      <c r="AA21" s="120">
        <v>65</v>
      </c>
      <c r="AB21" s="120">
        <v>63</v>
      </c>
      <c r="AC21" s="120">
        <v>69</v>
      </c>
      <c r="AD21" s="120">
        <v>63</v>
      </c>
      <c r="AE21" s="120">
        <v>64</v>
      </c>
      <c r="AF21" s="120">
        <v>67</v>
      </c>
      <c r="AG21" s="120">
        <v>65</v>
      </c>
      <c r="AH21" s="120">
        <v>65</v>
      </c>
      <c r="AI21" s="120">
        <v>65</v>
      </c>
      <c r="AJ21" s="120">
        <v>54</v>
      </c>
      <c r="AK21" s="120">
        <v>71</v>
      </c>
      <c r="AL21" s="120">
        <v>51</v>
      </c>
      <c r="AM21" s="120">
        <v>70</v>
      </c>
      <c r="AN21" s="120">
        <v>59</v>
      </c>
      <c r="AO21" s="120">
        <v>61</v>
      </c>
      <c r="AP21" s="120">
        <v>67</v>
      </c>
      <c r="AQ21" s="120" t="s">
        <v>73</v>
      </c>
      <c r="AR21" s="120">
        <v>71</v>
      </c>
      <c r="AS21" s="95" t="s">
        <v>73</v>
      </c>
      <c r="AT21" s="95" t="s">
        <v>73</v>
      </c>
      <c r="AU21" s="95" t="s">
        <v>73</v>
      </c>
      <c r="AV21" s="95" t="s">
        <v>73</v>
      </c>
      <c r="AW21" s="95">
        <v>63</v>
      </c>
    </row>
    <row r="22" spans="1:49">
      <c r="A22" s="89" t="s">
        <v>88</v>
      </c>
      <c r="B22" s="89" t="s">
        <v>15</v>
      </c>
      <c r="C22" s="120">
        <v>34</v>
      </c>
      <c r="D22" s="120">
        <v>35</v>
      </c>
      <c r="E22" s="120">
        <v>35</v>
      </c>
      <c r="F22" s="120">
        <v>35</v>
      </c>
      <c r="G22" s="120">
        <v>39</v>
      </c>
      <c r="H22" s="120">
        <v>40</v>
      </c>
      <c r="I22" s="120">
        <v>49</v>
      </c>
      <c r="J22" s="120" t="s">
        <v>73</v>
      </c>
      <c r="K22" s="120" t="s">
        <v>73</v>
      </c>
      <c r="L22" s="120" t="s">
        <v>73</v>
      </c>
      <c r="M22" s="120" t="s">
        <v>73</v>
      </c>
      <c r="N22" s="120" t="s">
        <v>73</v>
      </c>
      <c r="O22" s="120" t="s">
        <v>73</v>
      </c>
      <c r="P22" s="120" t="s">
        <v>73</v>
      </c>
      <c r="Q22" s="120" t="s">
        <v>73</v>
      </c>
      <c r="R22" s="120" t="s">
        <v>73</v>
      </c>
      <c r="S22" s="120" t="s">
        <v>73</v>
      </c>
      <c r="T22" s="120" t="s">
        <v>73</v>
      </c>
      <c r="U22" s="120" t="s">
        <v>73</v>
      </c>
      <c r="V22" s="120" t="s">
        <v>73</v>
      </c>
      <c r="W22" s="120" t="s">
        <v>73</v>
      </c>
      <c r="X22" s="120" t="s">
        <v>73</v>
      </c>
      <c r="Y22" s="120" t="s">
        <v>73</v>
      </c>
      <c r="Z22" s="120" t="s">
        <v>73</v>
      </c>
      <c r="AA22" s="120" t="s">
        <v>73</v>
      </c>
      <c r="AB22" s="120" t="s">
        <v>73</v>
      </c>
      <c r="AC22" s="120" t="s">
        <v>73</v>
      </c>
      <c r="AD22" s="120" t="s">
        <v>73</v>
      </c>
      <c r="AE22" s="120" t="s">
        <v>73</v>
      </c>
      <c r="AF22" s="120" t="s">
        <v>73</v>
      </c>
      <c r="AG22" s="120" t="s">
        <v>73</v>
      </c>
      <c r="AH22" s="120" t="s">
        <v>73</v>
      </c>
      <c r="AI22" s="120" t="s">
        <v>73</v>
      </c>
      <c r="AJ22" s="120" t="s">
        <v>73</v>
      </c>
      <c r="AK22" s="120" t="s">
        <v>73</v>
      </c>
      <c r="AL22" s="120" t="s">
        <v>73</v>
      </c>
      <c r="AM22" s="120" t="s">
        <v>73</v>
      </c>
      <c r="AN22" s="120" t="s">
        <v>73</v>
      </c>
      <c r="AO22" s="120" t="s">
        <v>73</v>
      </c>
      <c r="AP22" s="120" t="s">
        <v>73</v>
      </c>
      <c r="AQ22" s="120" t="s">
        <v>73</v>
      </c>
      <c r="AR22" s="120" t="s">
        <v>73</v>
      </c>
      <c r="AS22" s="95" t="s">
        <v>73</v>
      </c>
      <c r="AT22" s="95" t="s">
        <v>73</v>
      </c>
      <c r="AU22" s="95" t="s">
        <v>73</v>
      </c>
      <c r="AV22" s="95" t="s">
        <v>73</v>
      </c>
      <c r="AW22" s="95" t="s">
        <v>73</v>
      </c>
    </row>
    <row r="23" spans="1:49">
      <c r="A23" s="89" t="s">
        <v>87</v>
      </c>
      <c r="B23" s="89" t="s">
        <v>15</v>
      </c>
      <c r="C23" s="120">
        <v>31</v>
      </c>
      <c r="D23" s="120">
        <v>37</v>
      </c>
      <c r="E23" s="120">
        <v>45</v>
      </c>
      <c r="F23" s="120">
        <v>44</v>
      </c>
      <c r="G23" s="120">
        <v>46</v>
      </c>
      <c r="H23" s="120">
        <v>55</v>
      </c>
      <c r="I23" s="120">
        <v>55</v>
      </c>
      <c r="J23" s="120">
        <v>49</v>
      </c>
      <c r="K23" s="120">
        <v>64</v>
      </c>
      <c r="L23" s="120">
        <v>61</v>
      </c>
      <c r="M23" s="120">
        <v>64</v>
      </c>
      <c r="N23" s="120">
        <v>61</v>
      </c>
      <c r="O23" s="120">
        <v>59</v>
      </c>
      <c r="P23" s="120">
        <v>69</v>
      </c>
      <c r="Q23" s="120">
        <v>71</v>
      </c>
      <c r="R23" s="120">
        <v>71</v>
      </c>
      <c r="S23" s="120">
        <v>71</v>
      </c>
      <c r="T23" s="120">
        <v>74</v>
      </c>
      <c r="U23" s="120">
        <v>67</v>
      </c>
      <c r="V23" s="120">
        <v>79</v>
      </c>
      <c r="W23" s="120">
        <v>66</v>
      </c>
      <c r="X23" s="120">
        <v>73</v>
      </c>
      <c r="Y23" s="120">
        <v>66</v>
      </c>
      <c r="Z23" s="120">
        <v>73</v>
      </c>
      <c r="AA23" s="120">
        <v>69</v>
      </c>
      <c r="AB23" s="120">
        <v>72</v>
      </c>
      <c r="AC23" s="120">
        <v>80</v>
      </c>
      <c r="AD23" s="120">
        <v>72</v>
      </c>
      <c r="AE23" s="120">
        <v>70</v>
      </c>
      <c r="AF23" s="120">
        <v>66</v>
      </c>
      <c r="AG23" s="120">
        <v>70</v>
      </c>
      <c r="AH23" s="120">
        <v>75</v>
      </c>
      <c r="AI23" s="120">
        <v>69</v>
      </c>
      <c r="AJ23" s="120">
        <v>71</v>
      </c>
      <c r="AK23" s="120">
        <v>75</v>
      </c>
      <c r="AL23" s="120">
        <v>76</v>
      </c>
      <c r="AM23" s="120">
        <v>72</v>
      </c>
      <c r="AN23" s="120">
        <v>67</v>
      </c>
      <c r="AO23" s="120" t="s">
        <v>73</v>
      </c>
      <c r="AP23" s="120">
        <v>82</v>
      </c>
      <c r="AQ23" s="120" t="s">
        <v>73</v>
      </c>
      <c r="AR23" s="120">
        <v>75</v>
      </c>
      <c r="AS23" s="95" t="s">
        <v>73</v>
      </c>
      <c r="AT23" s="95" t="s">
        <v>73</v>
      </c>
      <c r="AU23" s="95" t="s">
        <v>73</v>
      </c>
      <c r="AV23" s="95" t="s">
        <v>73</v>
      </c>
      <c r="AW23" s="95">
        <v>57</v>
      </c>
    </row>
    <row r="24" spans="1:49">
      <c r="A24" s="89"/>
      <c r="B24" s="89"/>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95"/>
      <c r="AT24" s="95"/>
      <c r="AU24" s="95"/>
      <c r="AV24" s="95"/>
      <c r="AW24" s="95"/>
    </row>
    <row r="25" spans="1:49">
      <c r="A25" s="89" t="s">
        <v>86</v>
      </c>
      <c r="B25" s="89" t="s">
        <v>15</v>
      </c>
      <c r="C25" s="120">
        <v>11</v>
      </c>
      <c r="D25" s="120">
        <v>16</v>
      </c>
      <c r="E25" s="120">
        <v>12</v>
      </c>
      <c r="F25" s="120">
        <v>18</v>
      </c>
      <c r="G25" s="120">
        <v>15</v>
      </c>
      <c r="H25" s="120">
        <v>23</v>
      </c>
      <c r="I25" s="120">
        <v>22</v>
      </c>
      <c r="J25" s="120">
        <v>23</v>
      </c>
      <c r="K25" s="120">
        <v>18</v>
      </c>
      <c r="L25" s="120">
        <v>21</v>
      </c>
      <c r="M25" s="120">
        <v>19</v>
      </c>
      <c r="N25" s="120">
        <v>19</v>
      </c>
      <c r="O25" s="120">
        <v>25</v>
      </c>
      <c r="P25" s="120">
        <v>20</v>
      </c>
      <c r="Q25" s="120">
        <v>20</v>
      </c>
      <c r="R25" s="120">
        <v>26</v>
      </c>
      <c r="S25" s="120">
        <v>14</v>
      </c>
      <c r="T25" s="120">
        <v>21</v>
      </c>
      <c r="U25" s="120">
        <v>17</v>
      </c>
      <c r="V25" s="120">
        <v>24</v>
      </c>
      <c r="W25" s="120">
        <v>25</v>
      </c>
      <c r="X25" s="120">
        <v>22</v>
      </c>
      <c r="Y25" s="120">
        <v>22</v>
      </c>
      <c r="Z25" s="120">
        <v>16</v>
      </c>
      <c r="AA25" s="120">
        <v>22</v>
      </c>
      <c r="AB25" s="120">
        <v>23</v>
      </c>
      <c r="AC25" s="120">
        <v>22</v>
      </c>
      <c r="AD25" s="120">
        <v>20</v>
      </c>
      <c r="AE25" s="120">
        <v>19</v>
      </c>
      <c r="AF25" s="120">
        <v>19</v>
      </c>
      <c r="AG25" s="120">
        <v>15</v>
      </c>
      <c r="AH25" s="120">
        <v>17</v>
      </c>
      <c r="AI25" s="120">
        <v>22</v>
      </c>
      <c r="AJ25" s="120">
        <v>14</v>
      </c>
      <c r="AK25" s="120">
        <v>18</v>
      </c>
      <c r="AL25" s="120">
        <v>14</v>
      </c>
      <c r="AM25" s="120">
        <v>11</v>
      </c>
      <c r="AN25" s="120">
        <v>21</v>
      </c>
      <c r="AO25" s="120">
        <v>18</v>
      </c>
      <c r="AP25" s="120">
        <v>20</v>
      </c>
      <c r="AQ25" s="120" t="s">
        <v>73</v>
      </c>
      <c r="AR25" s="120">
        <v>20</v>
      </c>
      <c r="AS25" s="95" t="s">
        <v>73</v>
      </c>
      <c r="AT25" s="95" t="s">
        <v>73</v>
      </c>
      <c r="AU25" s="95" t="s">
        <v>73</v>
      </c>
      <c r="AV25" s="95" t="s">
        <v>73</v>
      </c>
      <c r="AW25" s="95">
        <v>26</v>
      </c>
    </row>
    <row r="26" spans="1:49">
      <c r="A26" s="89" t="s">
        <v>85</v>
      </c>
      <c r="B26" s="89" t="s">
        <v>15</v>
      </c>
      <c r="C26" s="120" t="s">
        <v>73</v>
      </c>
      <c r="D26" s="120">
        <v>49</v>
      </c>
      <c r="E26" s="120">
        <v>60</v>
      </c>
      <c r="F26" s="120">
        <v>65</v>
      </c>
      <c r="G26" s="120">
        <v>61</v>
      </c>
      <c r="H26" s="120">
        <v>60</v>
      </c>
      <c r="I26" s="120">
        <v>68</v>
      </c>
      <c r="J26" s="120" t="s">
        <v>73</v>
      </c>
      <c r="K26" s="120" t="s">
        <v>73</v>
      </c>
      <c r="L26" s="120" t="s">
        <v>73</v>
      </c>
      <c r="M26" s="120" t="s">
        <v>73</v>
      </c>
      <c r="N26" s="120" t="s">
        <v>73</v>
      </c>
      <c r="O26" s="120" t="s">
        <v>73</v>
      </c>
      <c r="P26" s="120" t="s">
        <v>73</v>
      </c>
      <c r="Q26" s="120" t="s">
        <v>73</v>
      </c>
      <c r="R26" s="120" t="s">
        <v>73</v>
      </c>
      <c r="S26" s="120" t="s">
        <v>73</v>
      </c>
      <c r="T26" s="120" t="s">
        <v>73</v>
      </c>
      <c r="U26" s="120" t="s">
        <v>73</v>
      </c>
      <c r="V26" s="120" t="s">
        <v>73</v>
      </c>
      <c r="W26" s="120" t="s">
        <v>73</v>
      </c>
      <c r="X26" s="120" t="s">
        <v>73</v>
      </c>
      <c r="Y26" s="120" t="s">
        <v>73</v>
      </c>
      <c r="Z26" s="120" t="s">
        <v>73</v>
      </c>
      <c r="AA26" s="120" t="s">
        <v>73</v>
      </c>
      <c r="AB26" s="120" t="s">
        <v>73</v>
      </c>
      <c r="AC26" s="120" t="s">
        <v>73</v>
      </c>
      <c r="AD26" s="120" t="s">
        <v>73</v>
      </c>
      <c r="AE26" s="120" t="s">
        <v>73</v>
      </c>
      <c r="AF26" s="120" t="s">
        <v>73</v>
      </c>
      <c r="AG26" s="120" t="s">
        <v>73</v>
      </c>
      <c r="AH26" s="120" t="s">
        <v>73</v>
      </c>
      <c r="AI26" s="120" t="s">
        <v>73</v>
      </c>
      <c r="AJ26" s="120" t="s">
        <v>73</v>
      </c>
      <c r="AK26" s="120" t="s">
        <v>73</v>
      </c>
      <c r="AL26" s="120" t="s">
        <v>73</v>
      </c>
      <c r="AM26" s="120">
        <v>55</v>
      </c>
      <c r="AN26" s="120">
        <v>54</v>
      </c>
      <c r="AO26" s="120" t="s">
        <v>73</v>
      </c>
      <c r="AP26" s="120">
        <v>68</v>
      </c>
      <c r="AQ26" s="120" t="s">
        <v>73</v>
      </c>
      <c r="AR26" s="120">
        <v>45</v>
      </c>
      <c r="AS26" s="95" t="s">
        <v>73</v>
      </c>
      <c r="AT26" s="95" t="s">
        <v>73</v>
      </c>
      <c r="AU26" s="95" t="s">
        <v>73</v>
      </c>
      <c r="AV26" s="95" t="s">
        <v>73</v>
      </c>
      <c r="AW26" s="95">
        <v>38</v>
      </c>
    </row>
    <row r="27" spans="1:49">
      <c r="A27" s="89" t="s">
        <v>84</v>
      </c>
      <c r="B27" s="89" t="s">
        <v>15</v>
      </c>
      <c r="C27" s="120">
        <v>49</v>
      </c>
      <c r="D27" s="120">
        <v>52</v>
      </c>
      <c r="E27" s="120">
        <v>57</v>
      </c>
      <c r="F27" s="120">
        <v>62</v>
      </c>
      <c r="G27" s="120">
        <v>61</v>
      </c>
      <c r="H27" s="120">
        <v>70</v>
      </c>
      <c r="I27" s="120">
        <v>68</v>
      </c>
      <c r="J27" s="120">
        <v>75</v>
      </c>
      <c r="K27" s="120">
        <v>75</v>
      </c>
      <c r="L27" s="120">
        <v>71</v>
      </c>
      <c r="M27" s="120">
        <v>75</v>
      </c>
      <c r="N27" s="120">
        <v>77</v>
      </c>
      <c r="O27" s="120">
        <v>88</v>
      </c>
      <c r="P27" s="120">
        <v>86</v>
      </c>
      <c r="Q27" s="120">
        <v>90</v>
      </c>
      <c r="R27" s="120">
        <v>97</v>
      </c>
      <c r="S27" s="120">
        <v>92</v>
      </c>
      <c r="T27" s="120" t="s">
        <v>73</v>
      </c>
      <c r="U27" s="120" t="s">
        <v>73</v>
      </c>
      <c r="V27" s="120" t="s">
        <v>73</v>
      </c>
      <c r="W27" s="120" t="s">
        <v>73</v>
      </c>
      <c r="X27" s="120" t="s">
        <v>73</v>
      </c>
      <c r="Y27" s="120" t="s">
        <v>73</v>
      </c>
      <c r="Z27" s="120" t="s">
        <v>73</v>
      </c>
      <c r="AA27" s="120" t="s">
        <v>73</v>
      </c>
      <c r="AB27" s="120" t="s">
        <v>73</v>
      </c>
      <c r="AC27" s="120" t="s">
        <v>73</v>
      </c>
      <c r="AD27" s="120" t="s">
        <v>73</v>
      </c>
      <c r="AE27" s="120" t="s">
        <v>73</v>
      </c>
      <c r="AF27" s="120" t="s">
        <v>73</v>
      </c>
      <c r="AG27" s="120" t="s">
        <v>73</v>
      </c>
      <c r="AH27" s="120">
        <v>84</v>
      </c>
      <c r="AI27" s="120">
        <v>100</v>
      </c>
      <c r="AJ27" s="120" t="s">
        <v>73</v>
      </c>
      <c r="AK27" s="120">
        <v>97</v>
      </c>
      <c r="AL27" s="120">
        <v>101</v>
      </c>
      <c r="AM27" s="120">
        <v>84</v>
      </c>
      <c r="AN27" s="120">
        <v>96</v>
      </c>
      <c r="AO27" s="120" t="s">
        <v>73</v>
      </c>
      <c r="AP27" s="120">
        <v>97</v>
      </c>
      <c r="AQ27" s="120" t="s">
        <v>73</v>
      </c>
      <c r="AR27" s="120">
        <v>83</v>
      </c>
      <c r="AS27" s="95" t="s">
        <v>73</v>
      </c>
      <c r="AT27" s="95" t="s">
        <v>73</v>
      </c>
      <c r="AU27" s="95" t="s">
        <v>73</v>
      </c>
      <c r="AV27" s="95" t="s">
        <v>73</v>
      </c>
      <c r="AW27" s="95">
        <v>78</v>
      </c>
    </row>
    <row r="28" spans="1:49">
      <c r="A28" s="89" t="s">
        <v>83</v>
      </c>
      <c r="B28" s="89"/>
      <c r="C28" s="120" t="s">
        <v>73</v>
      </c>
      <c r="D28" s="120" t="s">
        <v>73</v>
      </c>
      <c r="E28" s="120" t="s">
        <v>73</v>
      </c>
      <c r="F28" s="120" t="s">
        <v>73</v>
      </c>
      <c r="G28" s="120" t="s">
        <v>73</v>
      </c>
      <c r="H28" s="120" t="s">
        <v>73</v>
      </c>
      <c r="I28" s="120" t="s">
        <v>73</v>
      </c>
      <c r="J28" s="120" t="s">
        <v>73</v>
      </c>
      <c r="K28" s="120" t="s">
        <v>73</v>
      </c>
      <c r="L28" s="120" t="s">
        <v>73</v>
      </c>
      <c r="M28" s="120" t="s">
        <v>73</v>
      </c>
      <c r="N28" s="120" t="s">
        <v>73</v>
      </c>
      <c r="O28" s="120" t="s">
        <v>73</v>
      </c>
      <c r="P28" s="120" t="s">
        <v>73</v>
      </c>
      <c r="Q28" s="120" t="s">
        <v>73</v>
      </c>
      <c r="R28" s="120" t="s">
        <v>73</v>
      </c>
      <c r="S28" s="120" t="s">
        <v>73</v>
      </c>
      <c r="T28" s="120" t="s">
        <v>73</v>
      </c>
      <c r="U28" s="120" t="s">
        <v>73</v>
      </c>
      <c r="V28" s="120" t="s">
        <v>73</v>
      </c>
      <c r="W28" s="120" t="s">
        <v>73</v>
      </c>
      <c r="X28" s="120" t="s">
        <v>73</v>
      </c>
      <c r="Y28" s="120" t="s">
        <v>73</v>
      </c>
      <c r="Z28" s="120" t="s">
        <v>73</v>
      </c>
      <c r="AA28" s="120" t="s">
        <v>73</v>
      </c>
      <c r="AB28" s="120" t="s">
        <v>73</v>
      </c>
      <c r="AC28" s="120" t="s">
        <v>73</v>
      </c>
      <c r="AD28" s="120" t="s">
        <v>73</v>
      </c>
      <c r="AE28" s="120" t="s">
        <v>73</v>
      </c>
      <c r="AF28" s="120" t="s">
        <v>73</v>
      </c>
      <c r="AG28" s="120" t="s">
        <v>73</v>
      </c>
      <c r="AH28" s="120" t="s">
        <v>73</v>
      </c>
      <c r="AI28" s="120" t="s">
        <v>73</v>
      </c>
      <c r="AJ28" s="120" t="s">
        <v>73</v>
      </c>
      <c r="AK28" s="120" t="s">
        <v>73</v>
      </c>
      <c r="AL28" s="120" t="s">
        <v>73</v>
      </c>
      <c r="AM28" s="120">
        <v>28</v>
      </c>
      <c r="AN28" s="120">
        <v>33</v>
      </c>
      <c r="AO28" s="120" t="s">
        <v>73</v>
      </c>
      <c r="AP28" s="120">
        <v>37</v>
      </c>
      <c r="AQ28" s="120" t="s">
        <v>73</v>
      </c>
      <c r="AR28" s="120">
        <v>25</v>
      </c>
      <c r="AS28" s="95" t="s">
        <v>73</v>
      </c>
      <c r="AT28" s="95" t="s">
        <v>73</v>
      </c>
      <c r="AU28" s="95" t="s">
        <v>73</v>
      </c>
      <c r="AV28" s="95" t="s">
        <v>73</v>
      </c>
      <c r="AW28" s="95">
        <v>33</v>
      </c>
    </row>
    <row r="29" spans="1:49">
      <c r="A29" s="89" t="s">
        <v>82</v>
      </c>
      <c r="B29" s="89" t="s">
        <v>15</v>
      </c>
      <c r="C29" s="120">
        <v>53</v>
      </c>
      <c r="D29" s="120">
        <v>51</v>
      </c>
      <c r="E29" s="120">
        <v>62</v>
      </c>
      <c r="F29" s="120">
        <v>70</v>
      </c>
      <c r="G29" s="120">
        <v>74</v>
      </c>
      <c r="H29" s="120">
        <v>76</v>
      </c>
      <c r="I29" s="120">
        <v>84</v>
      </c>
      <c r="J29" s="120">
        <v>73</v>
      </c>
      <c r="K29" s="120">
        <v>81</v>
      </c>
      <c r="L29" s="120">
        <v>82</v>
      </c>
      <c r="M29" s="120">
        <v>83</v>
      </c>
      <c r="N29" s="120">
        <v>68</v>
      </c>
      <c r="O29" s="120">
        <v>82</v>
      </c>
      <c r="P29" s="120">
        <v>100</v>
      </c>
      <c r="Q29" s="120">
        <v>91</v>
      </c>
      <c r="R29" s="120">
        <v>101</v>
      </c>
      <c r="S29" s="120">
        <v>106</v>
      </c>
      <c r="T29" s="120">
        <v>114</v>
      </c>
      <c r="U29" s="120">
        <v>104</v>
      </c>
      <c r="V29" s="120">
        <v>98</v>
      </c>
      <c r="W29" s="120">
        <v>102</v>
      </c>
      <c r="X29" s="120">
        <v>97</v>
      </c>
      <c r="Y29" s="120">
        <v>102</v>
      </c>
      <c r="Z29" s="120">
        <v>109</v>
      </c>
      <c r="AA29" s="120">
        <v>111</v>
      </c>
      <c r="AB29" s="120">
        <v>101</v>
      </c>
      <c r="AC29" s="120">
        <v>101</v>
      </c>
      <c r="AD29" s="120">
        <v>103</v>
      </c>
      <c r="AE29" s="120">
        <v>96</v>
      </c>
      <c r="AF29" s="120">
        <v>105</v>
      </c>
      <c r="AG29" s="120">
        <v>100</v>
      </c>
      <c r="AH29" s="120">
        <v>98</v>
      </c>
      <c r="AI29" s="120">
        <v>98</v>
      </c>
      <c r="AJ29" s="120">
        <v>98</v>
      </c>
      <c r="AK29" s="120">
        <v>119</v>
      </c>
      <c r="AL29" s="120">
        <v>100</v>
      </c>
      <c r="AM29" s="120">
        <v>97</v>
      </c>
      <c r="AN29" s="120">
        <v>120</v>
      </c>
      <c r="AO29" s="120">
        <v>113</v>
      </c>
      <c r="AP29" s="120">
        <v>101</v>
      </c>
      <c r="AQ29" s="120" t="s">
        <v>73</v>
      </c>
      <c r="AR29" s="120">
        <v>101</v>
      </c>
      <c r="AS29" s="95" t="s">
        <v>73</v>
      </c>
      <c r="AT29" s="95" t="s">
        <v>73</v>
      </c>
      <c r="AU29" s="95" t="s">
        <v>73</v>
      </c>
      <c r="AV29" s="95" t="s">
        <v>73</v>
      </c>
      <c r="AW29" s="95">
        <v>91</v>
      </c>
    </row>
    <row r="30" spans="1:49">
      <c r="A30" s="89"/>
      <c r="B30" s="89"/>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95"/>
      <c r="AT30" s="95"/>
      <c r="AU30" s="95"/>
      <c r="AV30" s="95"/>
      <c r="AW30" s="95"/>
    </row>
    <row r="31" spans="1:49">
      <c r="A31" s="89" t="s">
        <v>81</v>
      </c>
      <c r="B31" s="89" t="s">
        <v>15</v>
      </c>
      <c r="C31" s="120" t="s">
        <v>73</v>
      </c>
      <c r="D31" s="120">
        <v>52</v>
      </c>
      <c r="E31" s="120">
        <v>49</v>
      </c>
      <c r="F31" s="120">
        <v>47</v>
      </c>
      <c r="G31" s="120">
        <v>50</v>
      </c>
      <c r="H31" s="120">
        <v>56</v>
      </c>
      <c r="I31" s="120">
        <v>51</v>
      </c>
      <c r="J31" s="120">
        <v>54</v>
      </c>
      <c r="K31" s="120">
        <v>56</v>
      </c>
      <c r="L31" s="120">
        <v>58</v>
      </c>
      <c r="M31" s="120">
        <v>52</v>
      </c>
      <c r="N31" s="120">
        <v>48</v>
      </c>
      <c r="O31" s="120">
        <v>51</v>
      </c>
      <c r="P31" s="120">
        <v>56</v>
      </c>
      <c r="Q31" s="120">
        <v>59</v>
      </c>
      <c r="R31" s="120">
        <v>58</v>
      </c>
      <c r="S31" s="120">
        <v>57</v>
      </c>
      <c r="T31" s="120" t="s">
        <v>73</v>
      </c>
      <c r="U31" s="120" t="s">
        <v>73</v>
      </c>
      <c r="V31" s="120" t="s">
        <v>73</v>
      </c>
      <c r="W31" s="120" t="s">
        <v>73</v>
      </c>
      <c r="X31" s="120" t="s">
        <v>73</v>
      </c>
      <c r="Y31" s="120" t="s">
        <v>73</v>
      </c>
      <c r="Z31" s="120" t="s">
        <v>73</v>
      </c>
      <c r="AA31" s="120" t="s">
        <v>73</v>
      </c>
      <c r="AB31" s="120" t="s">
        <v>73</v>
      </c>
      <c r="AC31" s="120" t="s">
        <v>73</v>
      </c>
      <c r="AD31" s="120" t="s">
        <v>73</v>
      </c>
      <c r="AE31" s="120" t="s">
        <v>73</v>
      </c>
      <c r="AF31" s="120" t="s">
        <v>73</v>
      </c>
      <c r="AG31" s="120" t="s">
        <v>73</v>
      </c>
      <c r="AH31" s="120">
        <v>42</v>
      </c>
      <c r="AI31" s="120">
        <v>40</v>
      </c>
      <c r="AJ31" s="120" t="s">
        <v>73</v>
      </c>
      <c r="AK31" s="120">
        <v>39</v>
      </c>
      <c r="AL31" s="120" t="s">
        <v>73</v>
      </c>
      <c r="AM31" s="120">
        <v>35</v>
      </c>
      <c r="AN31" s="120">
        <v>41</v>
      </c>
      <c r="AO31" s="120" t="s">
        <v>73</v>
      </c>
      <c r="AP31" s="120">
        <v>35</v>
      </c>
      <c r="AQ31" s="120" t="s">
        <v>73</v>
      </c>
      <c r="AR31" s="120">
        <v>48</v>
      </c>
      <c r="AS31" s="95" t="s">
        <v>73</v>
      </c>
      <c r="AT31" s="95" t="s">
        <v>73</v>
      </c>
      <c r="AU31" s="95" t="s">
        <v>73</v>
      </c>
      <c r="AV31" s="95" t="s">
        <v>73</v>
      </c>
      <c r="AW31" s="95">
        <v>52</v>
      </c>
    </row>
    <row r="32" spans="1:49">
      <c r="A32" s="89" t="s">
        <v>80</v>
      </c>
      <c r="B32" s="89" t="s">
        <v>15</v>
      </c>
      <c r="C32" s="120">
        <v>43</v>
      </c>
      <c r="D32" s="120">
        <v>51</v>
      </c>
      <c r="E32" s="120">
        <v>68</v>
      </c>
      <c r="F32" s="120">
        <v>71</v>
      </c>
      <c r="G32" s="120">
        <v>81</v>
      </c>
      <c r="H32" s="120">
        <v>78</v>
      </c>
      <c r="I32" s="120">
        <v>84</v>
      </c>
      <c r="J32" s="120" t="s">
        <v>73</v>
      </c>
      <c r="K32" s="120" t="s">
        <v>73</v>
      </c>
      <c r="L32" s="120" t="s">
        <v>73</v>
      </c>
      <c r="M32" s="120" t="s">
        <v>73</v>
      </c>
      <c r="N32" s="120" t="s">
        <v>73</v>
      </c>
      <c r="O32" s="120" t="s">
        <v>73</v>
      </c>
      <c r="P32" s="120" t="s">
        <v>73</v>
      </c>
      <c r="Q32" s="120" t="s">
        <v>73</v>
      </c>
      <c r="R32" s="120" t="s">
        <v>73</v>
      </c>
      <c r="S32" s="120" t="s">
        <v>73</v>
      </c>
      <c r="T32" s="120" t="s">
        <v>73</v>
      </c>
      <c r="U32" s="120" t="s">
        <v>73</v>
      </c>
      <c r="V32" s="120" t="s">
        <v>73</v>
      </c>
      <c r="W32" s="120" t="s">
        <v>73</v>
      </c>
      <c r="X32" s="120" t="s">
        <v>73</v>
      </c>
      <c r="Y32" s="120" t="s">
        <v>73</v>
      </c>
      <c r="Z32" s="120" t="s">
        <v>73</v>
      </c>
      <c r="AA32" s="120" t="s">
        <v>73</v>
      </c>
      <c r="AB32" s="120" t="s">
        <v>73</v>
      </c>
      <c r="AC32" s="120" t="s">
        <v>73</v>
      </c>
      <c r="AD32" s="120" t="s">
        <v>73</v>
      </c>
      <c r="AE32" s="120" t="s">
        <v>73</v>
      </c>
      <c r="AF32" s="120" t="s">
        <v>73</v>
      </c>
      <c r="AG32" s="120" t="s">
        <v>73</v>
      </c>
      <c r="AH32" s="120" t="s">
        <v>73</v>
      </c>
      <c r="AI32" s="120">
        <v>106</v>
      </c>
      <c r="AJ32" s="120" t="s">
        <v>73</v>
      </c>
      <c r="AK32" s="120" t="s">
        <v>73</v>
      </c>
      <c r="AL32" s="120" t="s">
        <v>73</v>
      </c>
      <c r="AM32" s="120" t="s">
        <v>73</v>
      </c>
      <c r="AN32" s="120" t="s">
        <v>73</v>
      </c>
      <c r="AO32" s="120" t="s">
        <v>73</v>
      </c>
      <c r="AP32" s="120" t="s">
        <v>73</v>
      </c>
      <c r="AQ32" s="120" t="s">
        <v>73</v>
      </c>
      <c r="AR32" s="120" t="s">
        <v>73</v>
      </c>
      <c r="AS32" s="95" t="s">
        <v>73</v>
      </c>
      <c r="AT32" s="95" t="s">
        <v>73</v>
      </c>
      <c r="AU32" s="95" t="s">
        <v>73</v>
      </c>
      <c r="AV32" s="95" t="s">
        <v>73</v>
      </c>
      <c r="AW32" s="95" t="s">
        <v>73</v>
      </c>
    </row>
    <row r="33" spans="1:49">
      <c r="A33" s="89" t="s">
        <v>79</v>
      </c>
      <c r="B33" s="89" t="s">
        <v>15</v>
      </c>
      <c r="C33" s="120">
        <v>10</v>
      </c>
      <c r="D33" s="120">
        <v>17</v>
      </c>
      <c r="E33" s="120">
        <v>13</v>
      </c>
      <c r="F33" s="120">
        <v>30</v>
      </c>
      <c r="G33" s="120">
        <v>14</v>
      </c>
      <c r="H33" s="120">
        <v>12</v>
      </c>
      <c r="I33" s="120">
        <v>13</v>
      </c>
      <c r="J33" s="120">
        <v>13</v>
      </c>
      <c r="K33" s="120">
        <v>20</v>
      </c>
      <c r="L33" s="120">
        <v>16</v>
      </c>
      <c r="M33" s="120">
        <v>11</v>
      </c>
      <c r="N33" s="120">
        <v>18</v>
      </c>
      <c r="O33" s="120">
        <v>14</v>
      </c>
      <c r="P33" s="120">
        <v>18</v>
      </c>
      <c r="Q33" s="120">
        <v>19</v>
      </c>
      <c r="R33" s="120">
        <v>18</v>
      </c>
      <c r="S33" s="120">
        <v>16</v>
      </c>
      <c r="T33" s="120">
        <v>17</v>
      </c>
      <c r="U33" s="120">
        <v>20</v>
      </c>
      <c r="V33" s="120">
        <v>18</v>
      </c>
      <c r="W33" s="120">
        <v>18</v>
      </c>
      <c r="X33" s="120">
        <v>16</v>
      </c>
      <c r="Y33" s="120">
        <v>23</v>
      </c>
      <c r="Z33" s="120">
        <v>20</v>
      </c>
      <c r="AA33" s="120">
        <v>26</v>
      </c>
      <c r="AB33" s="120">
        <v>23</v>
      </c>
      <c r="AC33" s="120">
        <v>24</v>
      </c>
      <c r="AD33" s="120">
        <v>22</v>
      </c>
      <c r="AE33" s="120">
        <v>19</v>
      </c>
      <c r="AF33" s="120">
        <v>22</v>
      </c>
      <c r="AG33" s="120">
        <v>28</v>
      </c>
      <c r="AH33" s="120">
        <v>19</v>
      </c>
      <c r="AI33" s="120">
        <v>20</v>
      </c>
      <c r="AJ33" s="120">
        <v>22</v>
      </c>
      <c r="AK33" s="120">
        <v>22</v>
      </c>
      <c r="AL33" s="120">
        <v>24</v>
      </c>
      <c r="AM33" s="120">
        <v>21</v>
      </c>
      <c r="AN33" s="120">
        <v>30</v>
      </c>
      <c r="AO33" s="120" t="s">
        <v>73</v>
      </c>
      <c r="AP33" s="120">
        <v>26</v>
      </c>
      <c r="AQ33" s="120" t="s">
        <v>73</v>
      </c>
      <c r="AR33" s="120">
        <v>26</v>
      </c>
      <c r="AS33" s="95" t="s">
        <v>73</v>
      </c>
      <c r="AT33" s="95" t="s">
        <v>73</v>
      </c>
      <c r="AU33" s="95" t="s">
        <v>73</v>
      </c>
      <c r="AV33" s="95" t="s">
        <v>73</v>
      </c>
      <c r="AW33" s="95">
        <v>29</v>
      </c>
    </row>
    <row r="34" spans="1:49">
      <c r="A34" s="89" t="s">
        <v>78</v>
      </c>
      <c r="B34" s="89" t="s">
        <v>15</v>
      </c>
      <c r="C34" s="120">
        <v>45</v>
      </c>
      <c r="D34" s="120">
        <v>48</v>
      </c>
      <c r="E34" s="120">
        <v>50</v>
      </c>
      <c r="F34" s="120">
        <v>52</v>
      </c>
      <c r="G34" s="120">
        <v>59</v>
      </c>
      <c r="H34" s="120">
        <v>59</v>
      </c>
      <c r="I34" s="120">
        <v>62</v>
      </c>
      <c r="J34" s="120" t="s">
        <v>73</v>
      </c>
      <c r="K34" s="120" t="s">
        <v>73</v>
      </c>
      <c r="L34" s="120" t="s">
        <v>73</v>
      </c>
      <c r="M34" s="120" t="s">
        <v>73</v>
      </c>
      <c r="N34" s="120" t="s">
        <v>73</v>
      </c>
      <c r="O34" s="120" t="s">
        <v>73</v>
      </c>
      <c r="P34" s="120" t="s">
        <v>73</v>
      </c>
      <c r="Q34" s="120" t="s">
        <v>73</v>
      </c>
      <c r="R34" s="120" t="s">
        <v>73</v>
      </c>
      <c r="S34" s="120" t="s">
        <v>73</v>
      </c>
      <c r="T34" s="120" t="s">
        <v>73</v>
      </c>
      <c r="U34" s="120" t="s">
        <v>73</v>
      </c>
      <c r="V34" s="120" t="s">
        <v>73</v>
      </c>
      <c r="W34" s="120" t="s">
        <v>73</v>
      </c>
      <c r="X34" s="120" t="s">
        <v>73</v>
      </c>
      <c r="Y34" s="120" t="s">
        <v>73</v>
      </c>
      <c r="Z34" s="120" t="s">
        <v>73</v>
      </c>
      <c r="AA34" s="120" t="s">
        <v>73</v>
      </c>
      <c r="AB34" s="120" t="s">
        <v>73</v>
      </c>
      <c r="AC34" s="120" t="s">
        <v>73</v>
      </c>
      <c r="AD34" s="120" t="s">
        <v>73</v>
      </c>
      <c r="AE34" s="120" t="s">
        <v>73</v>
      </c>
      <c r="AF34" s="120" t="s">
        <v>73</v>
      </c>
      <c r="AG34" s="120" t="s">
        <v>73</v>
      </c>
      <c r="AH34" s="120" t="s">
        <v>73</v>
      </c>
      <c r="AI34" s="120" t="s">
        <v>73</v>
      </c>
      <c r="AJ34" s="120" t="s">
        <v>73</v>
      </c>
      <c r="AK34" s="120" t="s">
        <v>73</v>
      </c>
      <c r="AL34" s="120" t="s">
        <v>73</v>
      </c>
      <c r="AM34" s="120" t="s">
        <v>73</v>
      </c>
      <c r="AN34" s="120" t="s">
        <v>73</v>
      </c>
      <c r="AO34" s="120" t="s">
        <v>73</v>
      </c>
      <c r="AP34" s="120" t="s">
        <v>73</v>
      </c>
      <c r="AQ34" s="120" t="s">
        <v>73</v>
      </c>
      <c r="AR34" s="120" t="s">
        <v>73</v>
      </c>
      <c r="AS34" s="95" t="s">
        <v>73</v>
      </c>
      <c r="AT34" s="95" t="s">
        <v>73</v>
      </c>
      <c r="AU34" s="95" t="s">
        <v>73</v>
      </c>
      <c r="AV34" s="95" t="s">
        <v>73</v>
      </c>
      <c r="AW34" s="95" t="s">
        <v>73</v>
      </c>
    </row>
    <row r="35" spans="1:49">
      <c r="A35" s="89" t="s">
        <v>77</v>
      </c>
      <c r="B35" s="89" t="s">
        <v>15</v>
      </c>
      <c r="C35" s="120">
        <v>21</v>
      </c>
      <c r="D35" s="120">
        <v>20</v>
      </c>
      <c r="E35" s="120">
        <v>23</v>
      </c>
      <c r="F35" s="120">
        <v>22</v>
      </c>
      <c r="G35" s="120">
        <v>34</v>
      </c>
      <c r="H35" s="120">
        <v>22</v>
      </c>
      <c r="I35" s="120">
        <v>23</v>
      </c>
      <c r="J35" s="120" t="s">
        <v>73</v>
      </c>
      <c r="K35" s="120" t="s">
        <v>73</v>
      </c>
      <c r="L35" s="120" t="s">
        <v>73</v>
      </c>
      <c r="M35" s="120" t="s">
        <v>73</v>
      </c>
      <c r="N35" s="120" t="s">
        <v>73</v>
      </c>
      <c r="O35" s="120">
        <v>36</v>
      </c>
      <c r="P35" s="120">
        <v>57</v>
      </c>
      <c r="Q35" s="120" t="s">
        <v>73</v>
      </c>
      <c r="R35" s="120">
        <v>23</v>
      </c>
      <c r="S35" s="120">
        <v>44</v>
      </c>
      <c r="T35" s="120" t="s">
        <v>73</v>
      </c>
      <c r="U35" s="120" t="s">
        <v>73</v>
      </c>
      <c r="V35" s="120" t="s">
        <v>73</v>
      </c>
      <c r="W35" s="120" t="s">
        <v>73</v>
      </c>
      <c r="X35" s="120" t="s">
        <v>73</v>
      </c>
      <c r="Y35" s="120" t="s">
        <v>73</v>
      </c>
      <c r="Z35" s="120" t="s">
        <v>73</v>
      </c>
      <c r="AA35" s="120" t="s">
        <v>73</v>
      </c>
      <c r="AB35" s="120" t="s">
        <v>73</v>
      </c>
      <c r="AC35" s="120" t="s">
        <v>73</v>
      </c>
      <c r="AD35" s="120" t="s">
        <v>73</v>
      </c>
      <c r="AE35" s="120" t="s">
        <v>73</v>
      </c>
      <c r="AF35" s="120" t="s">
        <v>73</v>
      </c>
      <c r="AG35" s="120" t="s">
        <v>73</v>
      </c>
      <c r="AH35" s="120">
        <v>25</v>
      </c>
      <c r="AI35" s="120">
        <v>28</v>
      </c>
      <c r="AJ35" s="120" t="s">
        <v>73</v>
      </c>
      <c r="AK35" s="120">
        <v>31</v>
      </c>
      <c r="AL35" s="120">
        <v>28</v>
      </c>
      <c r="AM35" s="120">
        <v>28</v>
      </c>
      <c r="AN35" s="120">
        <v>25</v>
      </c>
      <c r="AO35" s="120" t="s">
        <v>73</v>
      </c>
      <c r="AP35" s="120">
        <v>25</v>
      </c>
      <c r="AQ35" s="120" t="s">
        <v>73</v>
      </c>
      <c r="AR35" s="120">
        <v>18</v>
      </c>
      <c r="AS35" s="95" t="s">
        <v>73</v>
      </c>
      <c r="AT35" s="95" t="s">
        <v>73</v>
      </c>
      <c r="AU35" s="95" t="s">
        <v>73</v>
      </c>
      <c r="AV35" s="95" t="s">
        <v>73</v>
      </c>
      <c r="AW35" s="95">
        <v>17</v>
      </c>
    </row>
    <row r="36" spans="1:49">
      <c r="A36" s="89"/>
      <c r="B36" s="8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95"/>
      <c r="AT36" s="95"/>
      <c r="AU36" s="95"/>
      <c r="AV36" s="95"/>
      <c r="AW36" s="95"/>
    </row>
    <row r="37" spans="1:49">
      <c r="A37" s="89" t="s">
        <v>76</v>
      </c>
      <c r="B37" s="89" t="s">
        <v>15</v>
      </c>
      <c r="C37" s="120">
        <v>71</v>
      </c>
      <c r="D37" s="120">
        <v>74</v>
      </c>
      <c r="E37" s="120">
        <v>88</v>
      </c>
      <c r="F37" s="120">
        <v>89</v>
      </c>
      <c r="G37" s="120">
        <v>87</v>
      </c>
      <c r="H37" s="120">
        <v>94</v>
      </c>
      <c r="I37" s="120">
        <v>90</v>
      </c>
      <c r="J37" s="120">
        <v>109</v>
      </c>
      <c r="K37" s="120">
        <v>94</v>
      </c>
      <c r="L37" s="120">
        <v>104</v>
      </c>
      <c r="M37" s="120">
        <v>110</v>
      </c>
      <c r="N37" s="120">
        <v>96</v>
      </c>
      <c r="O37" s="120">
        <v>124</v>
      </c>
      <c r="P37" s="120">
        <v>105</v>
      </c>
      <c r="Q37" s="120">
        <v>91</v>
      </c>
      <c r="R37" s="120">
        <v>83</v>
      </c>
      <c r="S37" s="120">
        <v>80</v>
      </c>
      <c r="T37" s="120" t="s">
        <v>73</v>
      </c>
      <c r="U37" s="120" t="s">
        <v>73</v>
      </c>
      <c r="V37" s="120" t="s">
        <v>73</v>
      </c>
      <c r="W37" s="120" t="s">
        <v>73</v>
      </c>
      <c r="X37" s="120" t="s">
        <v>73</v>
      </c>
      <c r="Y37" s="120" t="s">
        <v>73</v>
      </c>
      <c r="Z37" s="120" t="s">
        <v>73</v>
      </c>
      <c r="AA37" s="120" t="s">
        <v>73</v>
      </c>
      <c r="AB37" s="120" t="s">
        <v>73</v>
      </c>
      <c r="AC37" s="120" t="s">
        <v>73</v>
      </c>
      <c r="AD37" s="120" t="s">
        <v>73</v>
      </c>
      <c r="AE37" s="120" t="s">
        <v>73</v>
      </c>
      <c r="AF37" s="120" t="s">
        <v>73</v>
      </c>
      <c r="AG37" s="120" t="s">
        <v>73</v>
      </c>
      <c r="AH37" s="120" t="s">
        <v>73</v>
      </c>
      <c r="AI37" s="120" t="s">
        <v>73</v>
      </c>
      <c r="AJ37" s="120" t="s">
        <v>73</v>
      </c>
      <c r="AK37" s="120" t="s">
        <v>73</v>
      </c>
      <c r="AL37" s="120" t="s">
        <v>73</v>
      </c>
      <c r="AM37" s="120" t="s">
        <v>73</v>
      </c>
      <c r="AN37" s="120" t="s">
        <v>73</v>
      </c>
      <c r="AO37" s="120" t="s">
        <v>73</v>
      </c>
      <c r="AP37" s="120" t="s">
        <v>73</v>
      </c>
      <c r="AQ37" s="120" t="s">
        <v>73</v>
      </c>
      <c r="AR37" s="120" t="s">
        <v>73</v>
      </c>
      <c r="AS37" s="95" t="s">
        <v>73</v>
      </c>
      <c r="AT37" s="95" t="s">
        <v>73</v>
      </c>
      <c r="AU37" s="95" t="s">
        <v>73</v>
      </c>
      <c r="AV37" s="95" t="s">
        <v>73</v>
      </c>
      <c r="AW37" s="95" t="s">
        <v>73</v>
      </c>
    </row>
    <row r="38" spans="1:49">
      <c r="A38" s="89" t="s">
        <v>75</v>
      </c>
      <c r="B38" s="89" t="s">
        <v>15</v>
      </c>
      <c r="C38" s="119">
        <v>45</v>
      </c>
      <c r="D38" s="119">
        <v>47</v>
      </c>
      <c r="E38" s="119">
        <v>63</v>
      </c>
      <c r="F38" s="119">
        <v>73</v>
      </c>
      <c r="G38" s="119">
        <v>78</v>
      </c>
      <c r="H38" s="119">
        <v>75</v>
      </c>
      <c r="I38" s="119">
        <v>82</v>
      </c>
      <c r="J38" s="119">
        <v>71</v>
      </c>
      <c r="K38" s="119">
        <v>78</v>
      </c>
      <c r="L38" s="119">
        <v>86</v>
      </c>
      <c r="M38" s="119">
        <v>88</v>
      </c>
      <c r="N38" s="119">
        <v>84</v>
      </c>
      <c r="O38" s="119">
        <v>105</v>
      </c>
      <c r="P38" s="119">
        <v>87</v>
      </c>
      <c r="Q38" s="119">
        <v>89</v>
      </c>
      <c r="R38" s="119">
        <v>91</v>
      </c>
      <c r="S38" s="119">
        <v>85</v>
      </c>
      <c r="T38" s="119">
        <v>91</v>
      </c>
      <c r="U38" s="119">
        <v>91</v>
      </c>
      <c r="V38" s="119">
        <v>86</v>
      </c>
      <c r="W38" s="119">
        <v>84</v>
      </c>
      <c r="X38" s="119">
        <v>69</v>
      </c>
      <c r="Y38" s="119">
        <v>70</v>
      </c>
      <c r="Z38" s="119">
        <v>82</v>
      </c>
      <c r="AA38" s="119">
        <v>77</v>
      </c>
      <c r="AB38" s="119">
        <v>73</v>
      </c>
      <c r="AC38" s="119">
        <v>74</v>
      </c>
      <c r="AD38" s="119">
        <v>69</v>
      </c>
      <c r="AE38" s="119">
        <v>62</v>
      </c>
      <c r="AF38" s="119">
        <v>64</v>
      </c>
      <c r="AG38" s="119">
        <v>60</v>
      </c>
      <c r="AH38" s="119">
        <v>62</v>
      </c>
      <c r="AI38" s="119">
        <v>61</v>
      </c>
      <c r="AJ38" s="119">
        <v>69</v>
      </c>
      <c r="AK38" s="119">
        <v>53</v>
      </c>
      <c r="AL38" s="119">
        <v>54</v>
      </c>
      <c r="AM38" s="119">
        <v>51</v>
      </c>
      <c r="AN38" s="119">
        <v>65</v>
      </c>
      <c r="AO38" s="117">
        <v>63</v>
      </c>
      <c r="AP38" s="119">
        <v>70</v>
      </c>
      <c r="AQ38" s="120" t="s">
        <v>73</v>
      </c>
      <c r="AR38" s="120">
        <v>60</v>
      </c>
      <c r="AS38" s="95" t="s">
        <v>73</v>
      </c>
      <c r="AT38" s="95" t="s">
        <v>73</v>
      </c>
      <c r="AU38" s="95" t="s">
        <v>73</v>
      </c>
      <c r="AV38" s="95" t="s">
        <v>73</v>
      </c>
      <c r="AW38" s="95">
        <v>53</v>
      </c>
    </row>
    <row r="39" spans="1:49">
      <c r="A39" s="115"/>
      <c r="B39" s="89" t="s">
        <v>15</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20"/>
      <c r="AR39" s="120"/>
      <c r="AS39" s="95"/>
      <c r="AT39" s="95"/>
      <c r="AU39" s="95"/>
      <c r="AV39" s="95"/>
      <c r="AW39" s="95" t="s">
        <v>105</v>
      </c>
    </row>
    <row r="40" spans="1:49">
      <c r="A40" s="98" t="s">
        <v>74</v>
      </c>
      <c r="B40" s="89" t="s">
        <v>15</v>
      </c>
      <c r="C40" s="119">
        <v>41</v>
      </c>
      <c r="D40" s="119">
        <v>48</v>
      </c>
      <c r="E40" s="119">
        <v>57</v>
      </c>
      <c r="F40" s="119">
        <v>60</v>
      </c>
      <c r="G40" s="119">
        <v>65</v>
      </c>
      <c r="H40" s="119">
        <v>67</v>
      </c>
      <c r="I40" s="119">
        <v>72</v>
      </c>
      <c r="J40" s="119">
        <v>64</v>
      </c>
      <c r="K40" s="119">
        <v>69</v>
      </c>
      <c r="L40" s="119">
        <v>71</v>
      </c>
      <c r="M40" s="119">
        <v>73</v>
      </c>
      <c r="N40" s="119">
        <v>67</v>
      </c>
      <c r="O40" s="119">
        <v>78</v>
      </c>
      <c r="P40" s="119">
        <v>82</v>
      </c>
      <c r="Q40" s="119">
        <v>80</v>
      </c>
      <c r="R40" s="119">
        <v>84</v>
      </c>
      <c r="S40" s="119">
        <v>86</v>
      </c>
      <c r="T40" s="119">
        <v>86</v>
      </c>
      <c r="U40" s="119">
        <v>86</v>
      </c>
      <c r="V40" s="119">
        <v>85</v>
      </c>
      <c r="W40" s="119">
        <v>87</v>
      </c>
      <c r="X40" s="119">
        <v>84</v>
      </c>
      <c r="Y40" s="119">
        <v>80</v>
      </c>
      <c r="Z40" s="119">
        <v>85</v>
      </c>
      <c r="AA40" s="119">
        <v>85</v>
      </c>
      <c r="AB40" s="119">
        <v>81</v>
      </c>
      <c r="AC40" s="119">
        <v>84</v>
      </c>
      <c r="AD40" s="119">
        <v>81</v>
      </c>
      <c r="AE40" s="119">
        <v>79</v>
      </c>
      <c r="AF40" s="119">
        <v>79</v>
      </c>
      <c r="AG40" s="119">
        <v>80</v>
      </c>
      <c r="AH40" s="119">
        <v>78</v>
      </c>
      <c r="AI40" s="119">
        <v>79</v>
      </c>
      <c r="AJ40" s="119">
        <v>81</v>
      </c>
      <c r="AK40" s="119">
        <v>82</v>
      </c>
      <c r="AL40" s="119">
        <v>81</v>
      </c>
      <c r="AM40" s="119">
        <v>79</v>
      </c>
      <c r="AN40" s="118">
        <v>83.4</v>
      </c>
      <c r="AO40" s="117">
        <v>85</v>
      </c>
      <c r="AP40" s="117">
        <v>85</v>
      </c>
      <c r="AQ40" s="120" t="s">
        <v>73</v>
      </c>
      <c r="AR40" s="120">
        <v>84</v>
      </c>
      <c r="AS40" s="95" t="s">
        <v>73</v>
      </c>
      <c r="AT40" s="95" t="s">
        <v>73</v>
      </c>
      <c r="AU40" s="95" t="s">
        <v>73</v>
      </c>
      <c r="AV40" s="95" t="s">
        <v>73</v>
      </c>
      <c r="AW40" s="95">
        <v>79</v>
      </c>
    </row>
    <row r="41" spans="1:49" ht="13.5" thickBo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116"/>
      <c r="AT41" s="116"/>
      <c r="AU41" s="94"/>
      <c r="AV41" s="94"/>
      <c r="AW41" s="94"/>
    </row>
    <row r="42" spans="1:49" ht="13.5" thickTop="1">
      <c r="A42" s="93" t="s">
        <v>72</v>
      </c>
      <c r="B42" s="92"/>
      <c r="C42" s="115"/>
      <c r="D42" s="115"/>
      <c r="E42" s="115"/>
      <c r="F42" s="115"/>
      <c r="G42" s="115"/>
      <c r="H42" s="115"/>
      <c r="I42" s="115"/>
      <c r="J42" s="115"/>
      <c r="K42" s="115"/>
      <c r="L42" s="115"/>
      <c r="M42" s="115"/>
      <c r="N42" s="115"/>
      <c r="O42" s="115"/>
      <c r="P42" s="115"/>
    </row>
    <row r="43" spans="1:49">
      <c r="A43" s="92" t="s">
        <v>104</v>
      </c>
      <c r="B43" s="92"/>
      <c r="C43" s="115"/>
      <c r="D43" s="115"/>
      <c r="E43" s="115"/>
      <c r="F43" s="115"/>
      <c r="G43" s="115"/>
      <c r="H43" s="115"/>
      <c r="I43" s="115"/>
      <c r="J43" s="115"/>
      <c r="K43" s="115"/>
      <c r="L43" s="115"/>
      <c r="M43" s="115"/>
      <c r="N43" s="115"/>
      <c r="O43" s="115"/>
      <c r="P43" s="115"/>
    </row>
    <row r="44" spans="1:49">
      <c r="A44" s="90" t="s">
        <v>103</v>
      </c>
      <c r="B44" s="89"/>
      <c r="C44" s="115"/>
      <c r="D44" s="115"/>
      <c r="E44" s="115"/>
      <c r="F44" s="115"/>
      <c r="G44" s="115"/>
      <c r="H44" s="115"/>
      <c r="I44" s="115"/>
      <c r="J44" s="115"/>
      <c r="K44" s="115"/>
      <c r="L44" s="115"/>
      <c r="M44" s="115"/>
      <c r="N44" s="115"/>
      <c r="O44" s="115"/>
      <c r="P44" s="115"/>
    </row>
    <row r="45" spans="1:49">
      <c r="B45" s="88"/>
      <c r="C45" s="115"/>
      <c r="D45" s="115"/>
      <c r="E45" s="115"/>
      <c r="F45" s="115"/>
      <c r="G45" s="115"/>
      <c r="H45" s="115"/>
      <c r="I45" s="115"/>
      <c r="J45" s="89" t="s">
        <v>105</v>
      </c>
      <c r="K45" s="89" t="s">
        <v>105</v>
      </c>
      <c r="L45" s="89" t="s">
        <v>105</v>
      </c>
      <c r="M45" s="89" t="s">
        <v>105</v>
      </c>
      <c r="N45" s="89" t="s">
        <v>105</v>
      </c>
      <c r="O45" s="115"/>
      <c r="P45" s="115"/>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F10" sqref="F10"/>
    </sheetView>
  </sheetViews>
  <sheetFormatPr defaultRowHeight="15"/>
  <cols>
    <col min="1" max="3" width="9.140625" style="150"/>
    <col min="4" max="4" width="26.28515625" style="150" customWidth="1"/>
    <col min="5" max="6" width="17.42578125" style="150" customWidth="1"/>
    <col min="7" max="7" width="56.28515625" style="150" customWidth="1"/>
    <col min="8" max="8" width="13.28515625" style="150" customWidth="1"/>
    <col min="9" max="9" width="38.85546875" style="150" customWidth="1"/>
    <col min="10" max="10" width="22.28515625" style="150" customWidth="1"/>
    <col min="11" max="16384" width="9.140625" style="150"/>
  </cols>
  <sheetData>
    <row r="1" spans="1:10" s="156" customFormat="1">
      <c r="A1" s="156" t="s">
        <v>31</v>
      </c>
      <c r="B1" s="156" t="s">
        <v>0</v>
      </c>
      <c r="C1" s="156" t="s">
        <v>20</v>
      </c>
      <c r="D1" s="156" t="s">
        <v>21</v>
      </c>
      <c r="E1" s="156" t="s">
        <v>62</v>
      </c>
      <c r="F1" s="156" t="s">
        <v>33</v>
      </c>
      <c r="G1" s="156" t="s">
        <v>61</v>
      </c>
      <c r="H1" s="156" t="s">
        <v>34</v>
      </c>
      <c r="I1" s="156" t="s">
        <v>35</v>
      </c>
      <c r="J1" s="156" t="s">
        <v>60</v>
      </c>
    </row>
    <row r="2" spans="1:10">
      <c r="A2" s="150" t="s">
        <v>23</v>
      </c>
      <c r="B2" s="150">
        <v>1990</v>
      </c>
      <c r="C2" s="150" t="s">
        <v>24</v>
      </c>
      <c r="D2" s="150" t="s">
        <v>65</v>
      </c>
      <c r="E2" s="150" t="s">
        <v>64</v>
      </c>
      <c r="F2" s="150" t="s">
        <v>52</v>
      </c>
      <c r="G2" s="150" t="s">
        <v>57</v>
      </c>
      <c r="H2" s="150" t="s">
        <v>56</v>
      </c>
      <c r="I2" s="150" t="s">
        <v>59</v>
      </c>
      <c r="J2" s="151">
        <v>9240000000</v>
      </c>
    </row>
    <row r="3" spans="1:10">
      <c r="A3" s="150" t="s">
        <v>23</v>
      </c>
      <c r="B3" s="150">
        <v>1991</v>
      </c>
      <c r="C3" s="150" t="s">
        <v>24</v>
      </c>
      <c r="D3" s="150" t="s">
        <v>65</v>
      </c>
      <c r="E3" s="150" t="s">
        <v>64</v>
      </c>
      <c r="F3" s="150" t="s">
        <v>52</v>
      </c>
      <c r="G3" s="150" t="s">
        <v>57</v>
      </c>
      <c r="H3" s="150" t="s">
        <v>56</v>
      </c>
      <c r="I3" s="150" t="s">
        <v>59</v>
      </c>
      <c r="J3" s="151">
        <v>8447100000</v>
      </c>
    </row>
    <row r="4" spans="1:10">
      <c r="A4" s="150" t="s">
        <v>23</v>
      </c>
      <c r="B4" s="150">
        <v>1992</v>
      </c>
      <c r="C4" s="150" t="s">
        <v>24</v>
      </c>
      <c r="D4" s="150" t="s">
        <v>65</v>
      </c>
      <c r="E4" s="150" t="s">
        <v>64</v>
      </c>
      <c r="F4" s="150" t="s">
        <v>52</v>
      </c>
      <c r="G4" s="150" t="s">
        <v>57</v>
      </c>
      <c r="H4" s="150" t="s">
        <v>56</v>
      </c>
      <c r="I4" s="150" t="s">
        <v>59</v>
      </c>
      <c r="J4" s="151">
        <v>8901700000</v>
      </c>
    </row>
    <row r="5" spans="1:10">
      <c r="A5" s="150" t="s">
        <v>23</v>
      </c>
      <c r="B5" s="150">
        <v>1993</v>
      </c>
      <c r="C5" s="150" t="s">
        <v>24</v>
      </c>
      <c r="D5" s="150" t="s">
        <v>65</v>
      </c>
      <c r="E5" s="150" t="s">
        <v>64</v>
      </c>
      <c r="F5" s="150" t="s">
        <v>52</v>
      </c>
      <c r="G5" s="150" t="s">
        <v>57</v>
      </c>
      <c r="H5" s="150" t="s">
        <v>56</v>
      </c>
      <c r="I5" s="150" t="s">
        <v>59</v>
      </c>
      <c r="J5" s="151">
        <v>7855900000</v>
      </c>
    </row>
    <row r="6" spans="1:10">
      <c r="A6" s="150" t="s">
        <v>23</v>
      </c>
      <c r="B6" s="150">
        <v>1994</v>
      </c>
      <c r="C6" s="150" t="s">
        <v>24</v>
      </c>
      <c r="D6" s="150" t="s">
        <v>65</v>
      </c>
      <c r="E6" s="150" t="s">
        <v>64</v>
      </c>
      <c r="F6" s="150" t="s">
        <v>52</v>
      </c>
      <c r="G6" s="150" t="s">
        <v>57</v>
      </c>
      <c r="H6" s="150" t="s">
        <v>56</v>
      </c>
      <c r="I6" s="150" t="s">
        <v>59</v>
      </c>
      <c r="J6" s="151">
        <v>7856100000</v>
      </c>
    </row>
    <row r="7" spans="1:10">
      <c r="A7" s="150" t="s">
        <v>23</v>
      </c>
      <c r="B7" s="150">
        <v>1995</v>
      </c>
      <c r="C7" s="150" t="s">
        <v>24</v>
      </c>
      <c r="D7" s="150" t="s">
        <v>65</v>
      </c>
      <c r="E7" s="150" t="s">
        <v>64</v>
      </c>
      <c r="F7" s="150" t="s">
        <v>52</v>
      </c>
      <c r="G7" s="150" t="s">
        <v>57</v>
      </c>
      <c r="H7" s="150" t="s">
        <v>56</v>
      </c>
      <c r="I7" s="150" t="s">
        <v>59</v>
      </c>
      <c r="J7" s="151">
        <v>8132800000</v>
      </c>
    </row>
    <row r="8" spans="1:10">
      <c r="A8" s="150" t="s">
        <v>23</v>
      </c>
      <c r="B8" s="150">
        <v>1996</v>
      </c>
      <c r="C8" s="150" t="s">
        <v>24</v>
      </c>
      <c r="D8" s="150" t="s">
        <v>65</v>
      </c>
      <c r="E8" s="150" t="s">
        <v>64</v>
      </c>
      <c r="F8" s="150" t="s">
        <v>52</v>
      </c>
      <c r="G8" s="150" t="s">
        <v>57</v>
      </c>
      <c r="H8" s="150" t="s">
        <v>56</v>
      </c>
      <c r="I8" s="150" t="s">
        <v>59</v>
      </c>
      <c r="J8" s="151">
        <v>9089000000</v>
      </c>
    </row>
    <row r="9" spans="1:10">
      <c r="A9" s="150" t="s">
        <v>23</v>
      </c>
      <c r="B9" s="150">
        <v>1997</v>
      </c>
      <c r="C9" s="150" t="s">
        <v>24</v>
      </c>
      <c r="D9" s="150" t="s">
        <v>65</v>
      </c>
      <c r="E9" s="150" t="s">
        <v>64</v>
      </c>
      <c r="F9" s="150" t="s">
        <v>52</v>
      </c>
      <c r="G9" s="150" t="s">
        <v>57</v>
      </c>
      <c r="H9" s="150" t="s">
        <v>56</v>
      </c>
      <c r="I9" s="150" t="s">
        <v>59</v>
      </c>
      <c r="J9" s="151">
        <v>8006600000</v>
      </c>
    </row>
    <row r="10" spans="1:10">
      <c r="A10" s="150" t="s">
        <v>23</v>
      </c>
      <c r="B10" s="150">
        <v>1998</v>
      </c>
      <c r="C10" s="150" t="s">
        <v>24</v>
      </c>
      <c r="D10" s="150" t="s">
        <v>65</v>
      </c>
      <c r="E10" s="150" t="s">
        <v>64</v>
      </c>
      <c r="F10" s="150" t="s">
        <v>52</v>
      </c>
      <c r="G10" s="150" t="s">
        <v>57</v>
      </c>
      <c r="H10" s="150" t="s">
        <v>56</v>
      </c>
      <c r="I10" s="150" t="s">
        <v>59</v>
      </c>
      <c r="J10" s="151">
        <v>9290100000</v>
      </c>
    </row>
    <row r="11" spans="1:10">
      <c r="A11" s="150" t="s">
        <v>23</v>
      </c>
      <c r="B11" s="150">
        <v>1999</v>
      </c>
      <c r="C11" s="150" t="s">
        <v>24</v>
      </c>
      <c r="D11" s="150" t="s">
        <v>65</v>
      </c>
      <c r="E11" s="150" t="s">
        <v>64</v>
      </c>
      <c r="F11" s="150" t="s">
        <v>52</v>
      </c>
      <c r="G11" s="150" t="s">
        <v>57</v>
      </c>
      <c r="H11" s="150" t="s">
        <v>56</v>
      </c>
      <c r="I11" s="150" t="s">
        <v>59</v>
      </c>
      <c r="J11" s="151">
        <v>8940900000</v>
      </c>
    </row>
    <row r="12" spans="1:10">
      <c r="A12" s="150" t="s">
        <v>23</v>
      </c>
      <c r="B12" s="150">
        <v>2000</v>
      </c>
      <c r="C12" s="150" t="s">
        <v>24</v>
      </c>
      <c r="D12" s="150" t="s">
        <v>65</v>
      </c>
      <c r="E12" s="150" t="s">
        <v>64</v>
      </c>
      <c r="F12" s="150" t="s">
        <v>52</v>
      </c>
      <c r="G12" s="150" t="s">
        <v>57</v>
      </c>
      <c r="H12" s="150" t="s">
        <v>56</v>
      </c>
      <c r="I12" s="150" t="s">
        <v>59</v>
      </c>
      <c r="J12" s="151">
        <v>9752500000</v>
      </c>
    </row>
    <row r="13" spans="1:10">
      <c r="A13" s="150" t="s">
        <v>23</v>
      </c>
      <c r="B13" s="150">
        <v>2001</v>
      </c>
      <c r="C13" s="150" t="s">
        <v>24</v>
      </c>
      <c r="D13" s="150" t="s">
        <v>65</v>
      </c>
      <c r="E13" s="150" t="s">
        <v>64</v>
      </c>
      <c r="F13" s="150" t="s">
        <v>52</v>
      </c>
      <c r="G13" s="150" t="s">
        <v>57</v>
      </c>
      <c r="H13" s="150" t="s">
        <v>56</v>
      </c>
      <c r="I13" s="150" t="s">
        <v>59</v>
      </c>
      <c r="J13" s="151">
        <v>9006500000</v>
      </c>
    </row>
    <row r="14" spans="1:10">
      <c r="A14" s="150" t="s">
        <v>23</v>
      </c>
      <c r="B14" s="150">
        <v>2002</v>
      </c>
      <c r="C14" s="150" t="s">
        <v>24</v>
      </c>
      <c r="D14" s="150" t="s">
        <v>65</v>
      </c>
      <c r="E14" s="150" t="s">
        <v>64</v>
      </c>
      <c r="F14" s="150" t="s">
        <v>52</v>
      </c>
      <c r="G14" s="150" t="s">
        <v>57</v>
      </c>
      <c r="H14" s="150" t="s">
        <v>56</v>
      </c>
      <c r="I14" s="150" t="s">
        <v>59</v>
      </c>
      <c r="J14" s="151">
        <v>6753500000</v>
      </c>
    </row>
    <row r="15" spans="1:10">
      <c r="A15" s="150" t="s">
        <v>23</v>
      </c>
      <c r="B15" s="150">
        <v>2003</v>
      </c>
      <c r="C15" s="150" t="s">
        <v>24</v>
      </c>
      <c r="D15" s="150" t="s">
        <v>65</v>
      </c>
      <c r="E15" s="150" t="s">
        <v>64</v>
      </c>
      <c r="F15" s="150" t="s">
        <v>52</v>
      </c>
      <c r="G15" s="150" t="s">
        <v>57</v>
      </c>
      <c r="H15" s="150" t="s">
        <v>56</v>
      </c>
      <c r="I15" s="150" t="s">
        <v>59</v>
      </c>
      <c r="J15" s="151">
        <v>9553300000</v>
      </c>
    </row>
    <row r="16" spans="1:10">
      <c r="A16" s="150" t="s">
        <v>23</v>
      </c>
      <c r="B16" s="150">
        <v>2005</v>
      </c>
      <c r="C16" s="150" t="s">
        <v>24</v>
      </c>
      <c r="D16" s="150" t="s">
        <v>65</v>
      </c>
      <c r="E16" s="150" t="s">
        <v>64</v>
      </c>
      <c r="F16" s="150" t="s">
        <v>52</v>
      </c>
      <c r="G16" s="150" t="s">
        <v>57</v>
      </c>
      <c r="H16" s="150" t="s">
        <v>56</v>
      </c>
      <c r="I16" s="150" t="s">
        <v>59</v>
      </c>
      <c r="J16" s="151">
        <v>10114700000</v>
      </c>
    </row>
    <row r="17" spans="1:10">
      <c r="A17" s="150" t="s">
        <v>23</v>
      </c>
      <c r="B17" s="150">
        <v>2010</v>
      </c>
      <c r="C17" s="150" t="s">
        <v>24</v>
      </c>
      <c r="D17" s="150" t="s">
        <v>65</v>
      </c>
      <c r="E17" s="150" t="s">
        <v>64</v>
      </c>
      <c r="F17" s="150" t="s">
        <v>52</v>
      </c>
      <c r="G17" s="150" t="s">
        <v>57</v>
      </c>
      <c r="H17" s="150" t="s">
        <v>56</v>
      </c>
      <c r="I17" s="150" t="s">
        <v>59</v>
      </c>
      <c r="J17" s="151">
        <v>11030900000</v>
      </c>
    </row>
    <row r="18" spans="1:10">
      <c r="A18" s="150" t="s">
        <v>23</v>
      </c>
      <c r="B18" s="150">
        <v>2014</v>
      </c>
      <c r="C18" s="150" t="s">
        <v>24</v>
      </c>
      <c r="D18" s="150" t="s">
        <v>65</v>
      </c>
      <c r="E18" s="150" t="s">
        <v>64</v>
      </c>
      <c r="F18" s="150" t="s">
        <v>52</v>
      </c>
      <c r="G18" s="150" t="s">
        <v>57</v>
      </c>
      <c r="H18" s="150" t="s">
        <v>56</v>
      </c>
      <c r="I18" s="150" t="s">
        <v>59</v>
      </c>
      <c r="J18" s="151">
        <v>11244700000</v>
      </c>
    </row>
    <row r="19" spans="1:10">
      <c r="A19" s="150" t="s">
        <v>23</v>
      </c>
      <c r="B19" s="150">
        <v>1990</v>
      </c>
      <c r="C19" s="150" t="s">
        <v>24</v>
      </c>
      <c r="D19" s="150" t="s">
        <v>65</v>
      </c>
      <c r="E19" s="150" t="s">
        <v>64</v>
      </c>
      <c r="F19" s="150" t="s">
        <v>52</v>
      </c>
      <c r="G19" s="150" t="s">
        <v>63</v>
      </c>
      <c r="H19" s="150" t="s">
        <v>56</v>
      </c>
      <c r="I19" s="150" t="s">
        <v>59</v>
      </c>
      <c r="J19" s="150">
        <v>129.6</v>
      </c>
    </row>
    <row r="20" spans="1:10">
      <c r="A20" s="150" t="s">
        <v>23</v>
      </c>
      <c r="B20" s="150">
        <v>1991</v>
      </c>
      <c r="C20" s="150" t="s">
        <v>24</v>
      </c>
      <c r="D20" s="150" t="s">
        <v>65</v>
      </c>
      <c r="E20" s="150" t="s">
        <v>64</v>
      </c>
      <c r="F20" s="150" t="s">
        <v>52</v>
      </c>
      <c r="G20" s="150" t="s">
        <v>63</v>
      </c>
      <c r="H20" s="150" t="s">
        <v>56</v>
      </c>
      <c r="I20" s="150" t="s">
        <v>59</v>
      </c>
      <c r="J20" s="150">
        <v>128</v>
      </c>
    </row>
    <row r="21" spans="1:10">
      <c r="A21" s="150" t="s">
        <v>23</v>
      </c>
      <c r="B21" s="150">
        <v>1992</v>
      </c>
      <c r="C21" s="150" t="s">
        <v>24</v>
      </c>
      <c r="D21" s="150" t="s">
        <v>65</v>
      </c>
      <c r="E21" s="150" t="s">
        <v>64</v>
      </c>
      <c r="F21" s="150" t="s">
        <v>52</v>
      </c>
      <c r="G21" s="150" t="s">
        <v>63</v>
      </c>
      <c r="H21" s="150" t="s">
        <v>56</v>
      </c>
      <c r="I21" s="150" t="s">
        <v>59</v>
      </c>
      <c r="J21" s="150">
        <v>129</v>
      </c>
    </row>
    <row r="22" spans="1:10">
      <c r="A22" s="150" t="s">
        <v>23</v>
      </c>
      <c r="B22" s="150">
        <v>1993</v>
      </c>
      <c r="C22" s="150" t="s">
        <v>24</v>
      </c>
      <c r="D22" s="150" t="s">
        <v>65</v>
      </c>
      <c r="E22" s="150" t="s">
        <v>64</v>
      </c>
      <c r="F22" s="150" t="s">
        <v>52</v>
      </c>
      <c r="G22" s="150" t="s">
        <v>63</v>
      </c>
      <c r="H22" s="150" t="s">
        <v>56</v>
      </c>
      <c r="I22" s="150" t="s">
        <v>59</v>
      </c>
      <c r="J22" s="150">
        <v>125</v>
      </c>
    </row>
    <row r="23" spans="1:10">
      <c r="A23" s="150" t="s">
        <v>23</v>
      </c>
      <c r="B23" s="150">
        <v>1994</v>
      </c>
      <c r="C23" s="150" t="s">
        <v>24</v>
      </c>
      <c r="D23" s="150" t="s">
        <v>65</v>
      </c>
      <c r="E23" s="150" t="s">
        <v>64</v>
      </c>
      <c r="F23" s="150" t="s">
        <v>52</v>
      </c>
      <c r="G23" s="150" t="s">
        <v>63</v>
      </c>
      <c r="H23" s="150" t="s">
        <v>56</v>
      </c>
      <c r="I23" s="150" t="s">
        <v>59</v>
      </c>
      <c r="J23" s="150">
        <v>129</v>
      </c>
    </row>
    <row r="24" spans="1:10">
      <c r="A24" s="150" t="s">
        <v>23</v>
      </c>
      <c r="B24" s="150">
        <v>1995</v>
      </c>
      <c r="C24" s="150" t="s">
        <v>24</v>
      </c>
      <c r="D24" s="150" t="s">
        <v>65</v>
      </c>
      <c r="E24" s="150" t="s">
        <v>64</v>
      </c>
      <c r="F24" s="150" t="s">
        <v>52</v>
      </c>
      <c r="G24" s="150" t="s">
        <v>63</v>
      </c>
      <c r="H24" s="150" t="s">
        <v>56</v>
      </c>
      <c r="I24" s="150" t="s">
        <v>59</v>
      </c>
      <c r="J24" s="150">
        <v>130</v>
      </c>
    </row>
    <row r="25" spans="1:10">
      <c r="A25" s="150" t="s">
        <v>23</v>
      </c>
      <c r="B25" s="150">
        <v>1996</v>
      </c>
      <c r="C25" s="150" t="s">
        <v>24</v>
      </c>
      <c r="D25" s="150" t="s">
        <v>65</v>
      </c>
      <c r="E25" s="150" t="s">
        <v>64</v>
      </c>
      <c r="F25" s="150" t="s">
        <v>52</v>
      </c>
      <c r="G25" s="150" t="s">
        <v>63</v>
      </c>
      <c r="H25" s="150" t="s">
        <v>56</v>
      </c>
      <c r="I25" s="150" t="s">
        <v>59</v>
      </c>
      <c r="J25" s="150">
        <v>133</v>
      </c>
    </row>
    <row r="26" spans="1:10">
      <c r="A26" s="150" t="s">
        <v>23</v>
      </c>
      <c r="B26" s="150">
        <v>1997</v>
      </c>
      <c r="C26" s="150" t="s">
        <v>24</v>
      </c>
      <c r="D26" s="150" t="s">
        <v>65</v>
      </c>
      <c r="E26" s="150" t="s">
        <v>64</v>
      </c>
      <c r="F26" s="150" t="s">
        <v>52</v>
      </c>
      <c r="G26" s="150" t="s">
        <v>63</v>
      </c>
      <c r="H26" s="150" t="s">
        <v>56</v>
      </c>
      <c r="I26" s="150" t="s">
        <v>59</v>
      </c>
      <c r="J26" s="150">
        <v>130</v>
      </c>
    </row>
    <row r="27" spans="1:10">
      <c r="A27" s="150" t="s">
        <v>23</v>
      </c>
      <c r="B27" s="150">
        <v>1998</v>
      </c>
      <c r="C27" s="150" t="s">
        <v>24</v>
      </c>
      <c r="D27" s="150" t="s">
        <v>65</v>
      </c>
      <c r="E27" s="150" t="s">
        <v>64</v>
      </c>
      <c r="F27" s="150" t="s">
        <v>52</v>
      </c>
      <c r="G27" s="150" t="s">
        <v>63</v>
      </c>
      <c r="H27" s="150" t="s">
        <v>56</v>
      </c>
      <c r="I27" s="150" t="s">
        <v>59</v>
      </c>
      <c r="J27" s="150">
        <v>133</v>
      </c>
    </row>
    <row r="28" spans="1:10">
      <c r="A28" s="150" t="s">
        <v>23</v>
      </c>
      <c r="B28" s="150">
        <v>1999</v>
      </c>
      <c r="C28" s="150" t="s">
        <v>24</v>
      </c>
      <c r="D28" s="150" t="s">
        <v>65</v>
      </c>
      <c r="E28" s="150" t="s">
        <v>64</v>
      </c>
      <c r="F28" s="150" t="s">
        <v>52</v>
      </c>
      <c r="G28" s="150" t="s">
        <v>63</v>
      </c>
      <c r="H28" s="150" t="s">
        <v>56</v>
      </c>
      <c r="I28" s="150" t="s">
        <v>59</v>
      </c>
      <c r="J28" s="150">
        <v>133</v>
      </c>
    </row>
    <row r="29" spans="1:10">
      <c r="A29" s="150" t="s">
        <v>23</v>
      </c>
      <c r="B29" s="150">
        <v>2000</v>
      </c>
      <c r="C29" s="150" t="s">
        <v>24</v>
      </c>
      <c r="D29" s="150" t="s">
        <v>65</v>
      </c>
      <c r="E29" s="150" t="s">
        <v>64</v>
      </c>
      <c r="F29" s="150" t="s">
        <v>52</v>
      </c>
      <c r="G29" s="150" t="s">
        <v>63</v>
      </c>
      <c r="H29" s="150" t="s">
        <v>56</v>
      </c>
      <c r="I29" s="150" t="s">
        <v>59</v>
      </c>
      <c r="J29" s="150">
        <v>136</v>
      </c>
    </row>
    <row r="30" spans="1:10">
      <c r="A30" s="150" t="s">
        <v>23</v>
      </c>
      <c r="B30" s="150">
        <v>2001</v>
      </c>
      <c r="C30" s="150" t="s">
        <v>24</v>
      </c>
      <c r="D30" s="150" t="s">
        <v>65</v>
      </c>
      <c r="E30" s="150" t="s">
        <v>64</v>
      </c>
      <c r="F30" s="150" t="s">
        <v>52</v>
      </c>
      <c r="G30" s="150" t="s">
        <v>63</v>
      </c>
      <c r="H30" s="150" t="s">
        <v>56</v>
      </c>
      <c r="I30" s="150" t="s">
        <v>59</v>
      </c>
      <c r="J30" s="150">
        <v>133</v>
      </c>
    </row>
    <row r="31" spans="1:10">
      <c r="A31" s="150" t="s">
        <v>23</v>
      </c>
      <c r="B31" s="150">
        <v>2002</v>
      </c>
      <c r="C31" s="150" t="s">
        <v>24</v>
      </c>
      <c r="D31" s="150" t="s">
        <v>65</v>
      </c>
      <c r="E31" s="150" t="s">
        <v>64</v>
      </c>
      <c r="F31" s="150" t="s">
        <v>52</v>
      </c>
      <c r="G31" s="150" t="s">
        <v>63</v>
      </c>
      <c r="H31" s="150" t="s">
        <v>56</v>
      </c>
      <c r="I31" s="150" t="s">
        <v>59</v>
      </c>
      <c r="J31" s="150">
        <v>137</v>
      </c>
    </row>
    <row r="32" spans="1:10">
      <c r="A32" s="150" t="s">
        <v>23</v>
      </c>
      <c r="B32" s="150">
        <v>2003</v>
      </c>
      <c r="C32" s="150" t="s">
        <v>24</v>
      </c>
      <c r="D32" s="150" t="s">
        <v>65</v>
      </c>
      <c r="E32" s="150" t="s">
        <v>64</v>
      </c>
      <c r="F32" s="150" t="s">
        <v>52</v>
      </c>
      <c r="G32" s="150" t="s">
        <v>63</v>
      </c>
      <c r="H32" s="150" t="s">
        <v>56</v>
      </c>
      <c r="I32" s="150" t="s">
        <v>59</v>
      </c>
      <c r="J32" s="150">
        <v>136</v>
      </c>
    </row>
    <row r="33" spans="1:10">
      <c r="A33" s="150" t="s">
        <v>23</v>
      </c>
      <c r="B33" s="150">
        <v>2005</v>
      </c>
      <c r="C33" s="150" t="s">
        <v>24</v>
      </c>
      <c r="D33" s="150" t="s">
        <v>65</v>
      </c>
      <c r="E33" s="150" t="s">
        <v>64</v>
      </c>
      <c r="F33" s="150" t="s">
        <v>52</v>
      </c>
      <c r="G33" s="150" t="s">
        <v>63</v>
      </c>
      <c r="H33" s="150" t="s">
        <v>56</v>
      </c>
      <c r="I33" s="150" t="s">
        <v>59</v>
      </c>
      <c r="J33" s="150">
        <v>138</v>
      </c>
    </row>
    <row r="34" spans="1:10">
      <c r="A34" s="150" t="s">
        <v>23</v>
      </c>
      <c r="B34" s="150">
        <v>2010</v>
      </c>
      <c r="C34" s="150" t="s">
        <v>24</v>
      </c>
      <c r="D34" s="150" t="s">
        <v>65</v>
      </c>
      <c r="E34" s="150" t="s">
        <v>64</v>
      </c>
      <c r="F34" s="150" t="s">
        <v>52</v>
      </c>
      <c r="G34" s="150" t="s">
        <v>63</v>
      </c>
      <c r="H34" s="150" t="s">
        <v>56</v>
      </c>
      <c r="I34" s="150" t="s">
        <v>59</v>
      </c>
      <c r="J34" s="150">
        <v>140</v>
      </c>
    </row>
    <row r="35" spans="1:10">
      <c r="A35" s="150" t="s">
        <v>23</v>
      </c>
      <c r="B35" s="150">
        <v>2014</v>
      </c>
      <c r="C35" s="150" t="s">
        <v>24</v>
      </c>
      <c r="D35" s="150" t="s">
        <v>65</v>
      </c>
      <c r="E35" s="150" t="s">
        <v>64</v>
      </c>
      <c r="F35" s="150" t="s">
        <v>52</v>
      </c>
      <c r="G35" s="150" t="s">
        <v>63</v>
      </c>
      <c r="H35" s="150" t="s">
        <v>56</v>
      </c>
      <c r="I35" s="150" t="s">
        <v>59</v>
      </c>
      <c r="J35" s="150">
        <v>144</v>
      </c>
    </row>
    <row r="36" spans="1:10">
      <c r="A36" s="150" t="s">
        <v>23</v>
      </c>
      <c r="B36" s="150">
        <v>1990</v>
      </c>
      <c r="C36" s="150" t="s">
        <v>24</v>
      </c>
      <c r="D36" s="150" t="s">
        <v>65</v>
      </c>
      <c r="E36" s="150" t="s">
        <v>64</v>
      </c>
      <c r="F36" s="150" t="s">
        <v>52</v>
      </c>
      <c r="G36" s="150" t="s">
        <v>57</v>
      </c>
      <c r="H36" s="150" t="s">
        <v>56</v>
      </c>
      <c r="I36" s="150" t="s">
        <v>58</v>
      </c>
      <c r="J36" s="151">
        <v>3691000000</v>
      </c>
    </row>
    <row r="37" spans="1:10">
      <c r="A37" s="150" t="s">
        <v>23</v>
      </c>
      <c r="B37" s="150">
        <v>1991</v>
      </c>
      <c r="C37" s="150" t="s">
        <v>24</v>
      </c>
      <c r="D37" s="150" t="s">
        <v>65</v>
      </c>
      <c r="E37" s="150" t="s">
        <v>64</v>
      </c>
      <c r="F37" s="150" t="s">
        <v>52</v>
      </c>
      <c r="G37" s="150" t="s">
        <v>57</v>
      </c>
      <c r="H37" s="150" t="s">
        <v>56</v>
      </c>
      <c r="I37" s="150" t="s">
        <v>58</v>
      </c>
      <c r="J37" s="151">
        <v>3331100000</v>
      </c>
    </row>
    <row r="38" spans="1:10">
      <c r="A38" s="150" t="s">
        <v>23</v>
      </c>
      <c r="B38" s="150">
        <v>1992</v>
      </c>
      <c r="C38" s="150" t="s">
        <v>24</v>
      </c>
      <c r="D38" s="150" t="s">
        <v>65</v>
      </c>
      <c r="E38" s="150" t="s">
        <v>64</v>
      </c>
      <c r="F38" s="150" t="s">
        <v>52</v>
      </c>
      <c r="G38" s="150" t="s">
        <v>57</v>
      </c>
      <c r="H38" s="150" t="s">
        <v>56</v>
      </c>
      <c r="I38" s="150" t="s">
        <v>58</v>
      </c>
      <c r="J38" s="151">
        <v>3344100000</v>
      </c>
    </row>
    <row r="39" spans="1:10">
      <c r="A39" s="150" t="s">
        <v>23</v>
      </c>
      <c r="B39" s="150">
        <v>1993</v>
      </c>
      <c r="C39" s="150" t="s">
        <v>24</v>
      </c>
      <c r="D39" s="150" t="s">
        <v>65</v>
      </c>
      <c r="E39" s="150" t="s">
        <v>64</v>
      </c>
      <c r="F39" s="150" t="s">
        <v>52</v>
      </c>
      <c r="G39" s="150" t="s">
        <v>57</v>
      </c>
      <c r="H39" s="150" t="s">
        <v>56</v>
      </c>
      <c r="I39" s="150" t="s">
        <v>58</v>
      </c>
      <c r="J39" s="151">
        <v>2994900000</v>
      </c>
    </row>
    <row r="40" spans="1:10">
      <c r="A40" s="150" t="s">
        <v>23</v>
      </c>
      <c r="B40" s="150">
        <v>1994</v>
      </c>
      <c r="C40" s="150" t="s">
        <v>24</v>
      </c>
      <c r="D40" s="150" t="s">
        <v>65</v>
      </c>
      <c r="E40" s="150" t="s">
        <v>64</v>
      </c>
      <c r="F40" s="150" t="s">
        <v>52</v>
      </c>
      <c r="G40" s="150" t="s">
        <v>57</v>
      </c>
      <c r="H40" s="150" t="s">
        <v>56</v>
      </c>
      <c r="I40" s="150" t="s">
        <v>58</v>
      </c>
      <c r="J40" s="151">
        <v>2992000000</v>
      </c>
    </row>
    <row r="41" spans="1:10">
      <c r="A41" s="150" t="s">
        <v>23</v>
      </c>
      <c r="B41" s="150">
        <v>1995</v>
      </c>
      <c r="C41" s="150" t="s">
        <v>24</v>
      </c>
      <c r="D41" s="150" t="s">
        <v>65</v>
      </c>
      <c r="E41" s="150" t="s">
        <v>64</v>
      </c>
      <c r="F41" s="150" t="s">
        <v>52</v>
      </c>
      <c r="G41" s="150" t="s">
        <v>57</v>
      </c>
      <c r="H41" s="150" t="s">
        <v>56</v>
      </c>
      <c r="I41" s="150" t="s">
        <v>58</v>
      </c>
      <c r="J41" s="151">
        <v>2919200000</v>
      </c>
    </row>
    <row r="42" spans="1:10">
      <c r="A42" s="150" t="s">
        <v>23</v>
      </c>
      <c r="B42" s="150">
        <v>1996</v>
      </c>
      <c r="C42" s="150" t="s">
        <v>24</v>
      </c>
      <c r="D42" s="150" t="s">
        <v>65</v>
      </c>
      <c r="E42" s="150" t="s">
        <v>64</v>
      </c>
      <c r="F42" s="150" t="s">
        <v>52</v>
      </c>
      <c r="G42" s="150" t="s">
        <v>57</v>
      </c>
      <c r="H42" s="150" t="s">
        <v>56</v>
      </c>
      <c r="I42" s="150" t="s">
        <v>58</v>
      </c>
      <c r="J42" s="151">
        <v>3416700000</v>
      </c>
    </row>
    <row r="43" spans="1:10">
      <c r="A43" s="150" t="s">
        <v>23</v>
      </c>
      <c r="B43" s="150">
        <v>1997</v>
      </c>
      <c r="C43" s="150" t="s">
        <v>24</v>
      </c>
      <c r="D43" s="150" t="s">
        <v>65</v>
      </c>
      <c r="E43" s="150" t="s">
        <v>64</v>
      </c>
      <c r="F43" s="150" t="s">
        <v>52</v>
      </c>
      <c r="G43" s="150" t="s">
        <v>57</v>
      </c>
      <c r="H43" s="150" t="s">
        <v>56</v>
      </c>
      <c r="I43" s="150" t="s">
        <v>58</v>
      </c>
      <c r="J43" s="151">
        <v>2961500000</v>
      </c>
    </row>
    <row r="44" spans="1:10">
      <c r="A44" s="150" t="s">
        <v>23</v>
      </c>
      <c r="B44" s="150">
        <v>1998</v>
      </c>
      <c r="C44" s="150" t="s">
        <v>24</v>
      </c>
      <c r="D44" s="150" t="s">
        <v>65</v>
      </c>
      <c r="E44" s="150" t="s">
        <v>64</v>
      </c>
      <c r="F44" s="150" t="s">
        <v>52</v>
      </c>
      <c r="G44" s="150" t="s">
        <v>57</v>
      </c>
      <c r="H44" s="150" t="s">
        <v>56</v>
      </c>
      <c r="I44" s="150" t="s">
        <v>58</v>
      </c>
      <c r="J44" s="151">
        <v>3236500000</v>
      </c>
    </row>
    <row r="45" spans="1:10">
      <c r="A45" s="150" t="s">
        <v>23</v>
      </c>
      <c r="B45" s="150">
        <v>1999</v>
      </c>
      <c r="C45" s="150" t="s">
        <v>24</v>
      </c>
      <c r="D45" s="150" t="s">
        <v>65</v>
      </c>
      <c r="E45" s="150" t="s">
        <v>64</v>
      </c>
      <c r="F45" s="150" t="s">
        <v>52</v>
      </c>
      <c r="G45" s="150" t="s">
        <v>57</v>
      </c>
      <c r="H45" s="150" t="s">
        <v>56</v>
      </c>
      <c r="I45" s="150" t="s">
        <v>58</v>
      </c>
      <c r="J45" s="151">
        <v>3038000000</v>
      </c>
    </row>
    <row r="46" spans="1:10">
      <c r="A46" s="150" t="s">
        <v>23</v>
      </c>
      <c r="B46" s="150">
        <v>2000</v>
      </c>
      <c r="C46" s="150" t="s">
        <v>24</v>
      </c>
      <c r="D46" s="150" t="s">
        <v>65</v>
      </c>
      <c r="E46" s="150" t="s">
        <v>64</v>
      </c>
      <c r="F46" s="150" t="s">
        <v>52</v>
      </c>
      <c r="G46" s="150" t="s">
        <v>57</v>
      </c>
      <c r="H46" s="150" t="s">
        <v>56</v>
      </c>
      <c r="I46" s="150" t="s">
        <v>58</v>
      </c>
      <c r="J46" s="151">
        <v>3477500000</v>
      </c>
    </row>
    <row r="47" spans="1:10">
      <c r="A47" s="150" t="s">
        <v>23</v>
      </c>
      <c r="B47" s="150">
        <v>2001</v>
      </c>
      <c r="C47" s="150" t="s">
        <v>24</v>
      </c>
      <c r="D47" s="150" t="s">
        <v>65</v>
      </c>
      <c r="E47" s="150" t="s">
        <v>64</v>
      </c>
      <c r="F47" s="150" t="s">
        <v>52</v>
      </c>
      <c r="G47" s="150" t="s">
        <v>57</v>
      </c>
      <c r="H47" s="150" t="s">
        <v>56</v>
      </c>
      <c r="I47" s="150" t="s">
        <v>58</v>
      </c>
      <c r="J47" s="151">
        <v>3115100000</v>
      </c>
    </row>
    <row r="48" spans="1:10">
      <c r="A48" s="150" t="s">
        <v>23</v>
      </c>
      <c r="B48" s="150">
        <v>2002</v>
      </c>
      <c r="C48" s="150" t="s">
        <v>24</v>
      </c>
      <c r="D48" s="150" t="s">
        <v>65</v>
      </c>
      <c r="E48" s="150" t="s">
        <v>64</v>
      </c>
      <c r="F48" s="150" t="s">
        <v>52</v>
      </c>
      <c r="G48" s="150" t="s">
        <v>57</v>
      </c>
      <c r="H48" s="150" t="s">
        <v>56</v>
      </c>
      <c r="I48" s="150" t="s">
        <v>58</v>
      </c>
      <c r="J48" s="151">
        <v>2456100000</v>
      </c>
    </row>
    <row r="49" spans="1:10">
      <c r="A49" s="150" t="s">
        <v>23</v>
      </c>
      <c r="B49" s="150">
        <v>2003</v>
      </c>
      <c r="C49" s="150" t="s">
        <v>24</v>
      </c>
      <c r="D49" s="150" t="s">
        <v>65</v>
      </c>
      <c r="E49" s="150" t="s">
        <v>64</v>
      </c>
      <c r="F49" s="150" t="s">
        <v>52</v>
      </c>
      <c r="G49" s="150" t="s">
        <v>57</v>
      </c>
      <c r="H49" s="150" t="s">
        <v>56</v>
      </c>
      <c r="I49" s="150" t="s">
        <v>58</v>
      </c>
      <c r="J49" s="151">
        <v>3389900000</v>
      </c>
    </row>
    <row r="50" spans="1:10">
      <c r="A50" s="150" t="s">
        <v>23</v>
      </c>
      <c r="B50" s="150">
        <v>2005</v>
      </c>
      <c r="C50" s="150" t="s">
        <v>24</v>
      </c>
      <c r="D50" s="150" t="s">
        <v>65</v>
      </c>
      <c r="E50" s="150" t="s">
        <v>64</v>
      </c>
      <c r="F50" s="150" t="s">
        <v>52</v>
      </c>
      <c r="G50" s="150" t="s">
        <v>57</v>
      </c>
      <c r="H50" s="150" t="s">
        <v>56</v>
      </c>
      <c r="I50" s="150" t="s">
        <v>58</v>
      </c>
      <c r="J50" s="151">
        <v>3592800000</v>
      </c>
    </row>
    <row r="51" spans="1:10">
      <c r="A51" s="150" t="s">
        <v>23</v>
      </c>
      <c r="B51" s="150">
        <v>2010</v>
      </c>
      <c r="C51" s="150" t="s">
        <v>24</v>
      </c>
      <c r="D51" s="150" t="s">
        <v>65</v>
      </c>
      <c r="E51" s="150" t="s">
        <v>64</v>
      </c>
      <c r="F51" s="150" t="s">
        <v>52</v>
      </c>
      <c r="G51" s="150" t="s">
        <v>57</v>
      </c>
      <c r="H51" s="150" t="s">
        <v>56</v>
      </c>
      <c r="I51" s="150" t="s">
        <v>58</v>
      </c>
      <c r="J51" s="151">
        <v>3800400000</v>
      </c>
    </row>
    <row r="52" spans="1:10">
      <c r="A52" s="150" t="s">
        <v>23</v>
      </c>
      <c r="B52" s="150">
        <v>2014</v>
      </c>
      <c r="C52" s="150" t="s">
        <v>24</v>
      </c>
      <c r="D52" s="150" t="s">
        <v>65</v>
      </c>
      <c r="E52" s="150" t="s">
        <v>64</v>
      </c>
      <c r="F52" s="150" t="s">
        <v>52</v>
      </c>
      <c r="G52" s="150" t="s">
        <v>57</v>
      </c>
      <c r="H52" s="150" t="s">
        <v>56</v>
      </c>
      <c r="I52" s="150" t="s">
        <v>58</v>
      </c>
      <c r="J52" s="151">
        <v>4072000000</v>
      </c>
    </row>
    <row r="53" spans="1:10">
      <c r="A53" s="150" t="s">
        <v>23</v>
      </c>
      <c r="B53" s="150">
        <v>1990</v>
      </c>
      <c r="C53" s="150" t="s">
        <v>24</v>
      </c>
      <c r="D53" s="150" t="s">
        <v>65</v>
      </c>
      <c r="E53" s="150" t="s">
        <v>64</v>
      </c>
      <c r="F53" s="150" t="s">
        <v>52</v>
      </c>
      <c r="G53" s="150" t="s">
        <v>63</v>
      </c>
      <c r="H53" s="150" t="s">
        <v>56</v>
      </c>
      <c r="I53" s="150" t="s">
        <v>58</v>
      </c>
      <c r="J53" s="150">
        <v>59.7</v>
      </c>
    </row>
    <row r="54" spans="1:10">
      <c r="A54" s="150" t="s">
        <v>23</v>
      </c>
      <c r="B54" s="150">
        <v>1991</v>
      </c>
      <c r="C54" s="150" t="s">
        <v>24</v>
      </c>
      <c r="D54" s="150" t="s">
        <v>65</v>
      </c>
      <c r="E54" s="150" t="s">
        <v>64</v>
      </c>
      <c r="F54" s="150" t="s">
        <v>52</v>
      </c>
      <c r="G54" s="150" t="s">
        <v>63</v>
      </c>
      <c r="H54" s="150" t="s">
        <v>56</v>
      </c>
      <c r="I54" s="150" t="s">
        <v>58</v>
      </c>
      <c r="J54" s="150">
        <v>60</v>
      </c>
    </row>
    <row r="55" spans="1:10">
      <c r="A55" s="150" t="s">
        <v>23</v>
      </c>
      <c r="B55" s="150">
        <v>1992</v>
      </c>
      <c r="C55" s="150" t="s">
        <v>24</v>
      </c>
      <c r="D55" s="150" t="s">
        <v>65</v>
      </c>
      <c r="E55" s="150" t="s">
        <v>64</v>
      </c>
      <c r="F55" s="150" t="s">
        <v>52</v>
      </c>
      <c r="G55" s="150" t="s">
        <v>63</v>
      </c>
      <c r="H55" s="150" t="s">
        <v>56</v>
      </c>
      <c r="I55" s="150" t="s">
        <v>58</v>
      </c>
      <c r="J55" s="150">
        <v>57</v>
      </c>
    </row>
    <row r="56" spans="1:10">
      <c r="A56" s="150" t="s">
        <v>23</v>
      </c>
      <c r="B56" s="150">
        <v>1993</v>
      </c>
      <c r="C56" s="150" t="s">
        <v>24</v>
      </c>
      <c r="D56" s="150" t="s">
        <v>65</v>
      </c>
      <c r="E56" s="150" t="s">
        <v>64</v>
      </c>
      <c r="F56" s="150" t="s">
        <v>52</v>
      </c>
      <c r="G56" s="150" t="s">
        <v>63</v>
      </c>
      <c r="H56" s="150" t="s">
        <v>56</v>
      </c>
      <c r="I56" s="150" t="s">
        <v>58</v>
      </c>
      <c r="J56" s="150">
        <v>56</v>
      </c>
    </row>
    <row r="57" spans="1:10">
      <c r="A57" s="150" t="s">
        <v>23</v>
      </c>
      <c r="B57" s="150">
        <v>1994</v>
      </c>
      <c r="C57" s="150" t="s">
        <v>24</v>
      </c>
      <c r="D57" s="150" t="s">
        <v>65</v>
      </c>
      <c r="E57" s="150" t="s">
        <v>64</v>
      </c>
      <c r="F57" s="150" t="s">
        <v>52</v>
      </c>
      <c r="G57" s="150" t="s">
        <v>63</v>
      </c>
      <c r="H57" s="150" t="s">
        <v>56</v>
      </c>
      <c r="I57" s="150" t="s">
        <v>58</v>
      </c>
      <c r="J57" s="150">
        <v>58</v>
      </c>
    </row>
    <row r="58" spans="1:10">
      <c r="A58" s="150" t="s">
        <v>23</v>
      </c>
      <c r="B58" s="150">
        <v>1995</v>
      </c>
      <c r="C58" s="150" t="s">
        <v>24</v>
      </c>
      <c r="D58" s="150" t="s">
        <v>65</v>
      </c>
      <c r="E58" s="150" t="s">
        <v>64</v>
      </c>
      <c r="F58" s="150" t="s">
        <v>52</v>
      </c>
      <c r="G58" s="150" t="s">
        <v>63</v>
      </c>
      <c r="H58" s="150" t="s">
        <v>56</v>
      </c>
      <c r="I58" s="150" t="s">
        <v>58</v>
      </c>
      <c r="J58" s="150">
        <v>56</v>
      </c>
    </row>
    <row r="59" spans="1:10">
      <c r="A59" s="150" t="s">
        <v>23</v>
      </c>
      <c r="B59" s="150">
        <v>1996</v>
      </c>
      <c r="C59" s="150" t="s">
        <v>24</v>
      </c>
      <c r="D59" s="150" t="s">
        <v>65</v>
      </c>
      <c r="E59" s="150" t="s">
        <v>64</v>
      </c>
      <c r="F59" s="150" t="s">
        <v>52</v>
      </c>
      <c r="G59" s="150" t="s">
        <v>63</v>
      </c>
      <c r="H59" s="150" t="s">
        <v>56</v>
      </c>
      <c r="I59" s="150" t="s">
        <v>58</v>
      </c>
      <c r="J59" s="150">
        <v>57</v>
      </c>
    </row>
    <row r="60" spans="1:10">
      <c r="A60" s="150" t="s">
        <v>23</v>
      </c>
      <c r="B60" s="150">
        <v>1997</v>
      </c>
      <c r="C60" s="150" t="s">
        <v>24</v>
      </c>
      <c r="D60" s="150" t="s">
        <v>65</v>
      </c>
      <c r="E60" s="150" t="s">
        <v>64</v>
      </c>
      <c r="F60" s="150" t="s">
        <v>52</v>
      </c>
      <c r="G60" s="150" t="s">
        <v>63</v>
      </c>
      <c r="H60" s="150" t="s">
        <v>56</v>
      </c>
      <c r="I60" s="150" t="s">
        <v>58</v>
      </c>
      <c r="J60" s="150">
        <v>57</v>
      </c>
    </row>
    <row r="61" spans="1:10">
      <c r="A61" s="150" t="s">
        <v>23</v>
      </c>
      <c r="B61" s="150">
        <v>1998</v>
      </c>
      <c r="C61" s="150" t="s">
        <v>24</v>
      </c>
      <c r="D61" s="150" t="s">
        <v>65</v>
      </c>
      <c r="E61" s="150" t="s">
        <v>64</v>
      </c>
      <c r="F61" s="150" t="s">
        <v>52</v>
      </c>
      <c r="G61" s="150" t="s">
        <v>63</v>
      </c>
      <c r="H61" s="150" t="s">
        <v>56</v>
      </c>
      <c r="I61" s="150" t="s">
        <v>58</v>
      </c>
      <c r="J61" s="150">
        <v>54</v>
      </c>
    </row>
    <row r="62" spans="1:10">
      <c r="A62" s="150" t="s">
        <v>23</v>
      </c>
      <c r="B62" s="150">
        <v>1999</v>
      </c>
      <c r="C62" s="150" t="s">
        <v>24</v>
      </c>
      <c r="D62" s="150" t="s">
        <v>65</v>
      </c>
      <c r="E62" s="150" t="s">
        <v>64</v>
      </c>
      <c r="F62" s="150" t="s">
        <v>52</v>
      </c>
      <c r="G62" s="150" t="s">
        <v>63</v>
      </c>
      <c r="H62" s="150" t="s">
        <v>56</v>
      </c>
      <c r="I62" s="150" t="s">
        <v>58</v>
      </c>
      <c r="J62" s="150">
        <v>54</v>
      </c>
    </row>
    <row r="63" spans="1:10">
      <c r="A63" s="150" t="s">
        <v>23</v>
      </c>
      <c r="B63" s="150">
        <v>2000</v>
      </c>
      <c r="C63" s="150" t="s">
        <v>24</v>
      </c>
      <c r="D63" s="150" t="s">
        <v>65</v>
      </c>
      <c r="E63" s="150" t="s">
        <v>64</v>
      </c>
      <c r="F63" s="150" t="s">
        <v>52</v>
      </c>
      <c r="G63" s="150" t="s">
        <v>63</v>
      </c>
      <c r="H63" s="150" t="s">
        <v>56</v>
      </c>
      <c r="I63" s="150" t="s">
        <v>58</v>
      </c>
      <c r="J63" s="150">
        <v>57</v>
      </c>
    </row>
    <row r="64" spans="1:10">
      <c r="A64" s="150" t="s">
        <v>23</v>
      </c>
      <c r="B64" s="150">
        <v>2001</v>
      </c>
      <c r="C64" s="150" t="s">
        <v>24</v>
      </c>
      <c r="D64" s="150" t="s">
        <v>65</v>
      </c>
      <c r="E64" s="150" t="s">
        <v>64</v>
      </c>
      <c r="F64" s="150" t="s">
        <v>52</v>
      </c>
      <c r="G64" s="150" t="s">
        <v>63</v>
      </c>
      <c r="H64" s="150" t="s">
        <v>56</v>
      </c>
      <c r="I64" s="150" t="s">
        <v>58</v>
      </c>
      <c r="J64" s="150">
        <v>56</v>
      </c>
    </row>
    <row r="65" spans="1:10">
      <c r="A65" s="150" t="s">
        <v>23</v>
      </c>
      <c r="B65" s="150">
        <v>2002</v>
      </c>
      <c r="C65" s="150" t="s">
        <v>24</v>
      </c>
      <c r="D65" s="150" t="s">
        <v>65</v>
      </c>
      <c r="E65" s="150" t="s">
        <v>64</v>
      </c>
      <c r="F65" s="150" t="s">
        <v>52</v>
      </c>
      <c r="G65" s="150" t="s">
        <v>63</v>
      </c>
      <c r="H65" s="150" t="s">
        <v>56</v>
      </c>
      <c r="I65" s="150" t="s">
        <v>58</v>
      </c>
      <c r="J65" s="150">
        <v>60</v>
      </c>
    </row>
    <row r="66" spans="1:10">
      <c r="A66" s="150" t="s">
        <v>23</v>
      </c>
      <c r="B66" s="150">
        <v>2003</v>
      </c>
      <c r="C66" s="150" t="s">
        <v>24</v>
      </c>
      <c r="D66" s="150" t="s">
        <v>65</v>
      </c>
      <c r="E66" s="150" t="s">
        <v>64</v>
      </c>
      <c r="F66" s="150" t="s">
        <v>52</v>
      </c>
      <c r="G66" s="150" t="s">
        <v>63</v>
      </c>
      <c r="H66" s="150" t="s">
        <v>56</v>
      </c>
      <c r="I66" s="150" t="s">
        <v>58</v>
      </c>
      <c r="J66" s="150">
        <v>59</v>
      </c>
    </row>
    <row r="67" spans="1:10">
      <c r="A67" s="150" t="s">
        <v>23</v>
      </c>
      <c r="B67" s="150">
        <v>2005</v>
      </c>
      <c r="C67" s="150" t="s">
        <v>24</v>
      </c>
      <c r="D67" s="150" t="s">
        <v>65</v>
      </c>
      <c r="E67" s="150" t="s">
        <v>64</v>
      </c>
      <c r="F67" s="150" t="s">
        <v>52</v>
      </c>
      <c r="G67" s="150" t="s">
        <v>63</v>
      </c>
      <c r="H67" s="150" t="s">
        <v>56</v>
      </c>
      <c r="I67" s="150" t="s">
        <v>58</v>
      </c>
      <c r="J67" s="150">
        <v>58</v>
      </c>
    </row>
    <row r="68" spans="1:10">
      <c r="A68" s="150" t="s">
        <v>23</v>
      </c>
      <c r="B68" s="150">
        <v>2010</v>
      </c>
      <c r="C68" s="150" t="s">
        <v>24</v>
      </c>
      <c r="D68" s="150" t="s">
        <v>65</v>
      </c>
      <c r="E68" s="150" t="s">
        <v>64</v>
      </c>
      <c r="F68" s="150" t="s">
        <v>52</v>
      </c>
      <c r="G68" s="150" t="s">
        <v>63</v>
      </c>
      <c r="H68" s="150" t="s">
        <v>56</v>
      </c>
      <c r="I68" s="150" t="s">
        <v>58</v>
      </c>
      <c r="J68" s="150">
        <v>60</v>
      </c>
    </row>
    <row r="69" spans="1:10">
      <c r="A69" s="150" t="s">
        <v>23</v>
      </c>
      <c r="B69" s="150">
        <v>2014</v>
      </c>
      <c r="C69" s="150" t="s">
        <v>24</v>
      </c>
      <c r="D69" s="150" t="s">
        <v>65</v>
      </c>
      <c r="E69" s="150" t="s">
        <v>64</v>
      </c>
      <c r="F69" s="150" t="s">
        <v>52</v>
      </c>
      <c r="G69" s="150" t="s">
        <v>63</v>
      </c>
      <c r="H69" s="150" t="s">
        <v>56</v>
      </c>
      <c r="I69" s="150" t="s">
        <v>58</v>
      </c>
      <c r="J69" s="150">
        <v>64</v>
      </c>
    </row>
    <row r="70" spans="1:10">
      <c r="A70" s="150" t="s">
        <v>23</v>
      </c>
      <c r="B70" s="150">
        <v>1990</v>
      </c>
      <c r="C70" s="150" t="s">
        <v>24</v>
      </c>
      <c r="D70" s="150" t="s">
        <v>65</v>
      </c>
      <c r="E70" s="150" t="s">
        <v>64</v>
      </c>
      <c r="F70" s="150" t="s">
        <v>52</v>
      </c>
      <c r="G70" s="150" t="s">
        <v>57</v>
      </c>
      <c r="H70" s="150" t="s">
        <v>56</v>
      </c>
      <c r="I70" s="150" t="s">
        <v>55</v>
      </c>
      <c r="J70" s="151">
        <v>4420000000</v>
      </c>
    </row>
    <row r="71" spans="1:10">
      <c r="A71" s="150" t="s">
        <v>23</v>
      </c>
      <c r="B71" s="150">
        <v>1991</v>
      </c>
      <c r="C71" s="150" t="s">
        <v>24</v>
      </c>
      <c r="D71" s="150" t="s">
        <v>65</v>
      </c>
      <c r="E71" s="150" t="s">
        <v>64</v>
      </c>
      <c r="F71" s="150" t="s">
        <v>52</v>
      </c>
      <c r="G71" s="150" t="s">
        <v>57</v>
      </c>
      <c r="H71" s="150" t="s">
        <v>56</v>
      </c>
      <c r="I71" s="150" t="s">
        <v>55</v>
      </c>
      <c r="J71" s="151">
        <v>3910300000</v>
      </c>
    </row>
    <row r="72" spans="1:10">
      <c r="A72" s="150" t="s">
        <v>23</v>
      </c>
      <c r="B72" s="150">
        <v>1992</v>
      </c>
      <c r="C72" s="150" t="s">
        <v>24</v>
      </c>
      <c r="D72" s="150" t="s">
        <v>65</v>
      </c>
      <c r="E72" s="150" t="s">
        <v>64</v>
      </c>
      <c r="F72" s="150" t="s">
        <v>52</v>
      </c>
      <c r="G72" s="150" t="s">
        <v>57</v>
      </c>
      <c r="H72" s="150" t="s">
        <v>56</v>
      </c>
      <c r="I72" s="150" t="s">
        <v>55</v>
      </c>
      <c r="J72" s="151">
        <v>3950200000</v>
      </c>
    </row>
    <row r="73" spans="1:10">
      <c r="A73" s="150" t="s">
        <v>23</v>
      </c>
      <c r="B73" s="150">
        <v>1993</v>
      </c>
      <c r="C73" s="150" t="s">
        <v>24</v>
      </c>
      <c r="D73" s="150" t="s">
        <v>65</v>
      </c>
      <c r="E73" s="150" t="s">
        <v>64</v>
      </c>
      <c r="F73" s="150" t="s">
        <v>52</v>
      </c>
      <c r="G73" s="150" t="s">
        <v>57</v>
      </c>
      <c r="H73" s="150" t="s">
        <v>56</v>
      </c>
      <c r="I73" s="150" t="s">
        <v>55</v>
      </c>
      <c r="J73" s="151">
        <v>3518800000</v>
      </c>
    </row>
    <row r="74" spans="1:10">
      <c r="A74" s="150" t="s">
        <v>23</v>
      </c>
      <c r="B74" s="150">
        <v>1994</v>
      </c>
      <c r="C74" s="150" t="s">
        <v>24</v>
      </c>
      <c r="D74" s="150" t="s">
        <v>65</v>
      </c>
      <c r="E74" s="150" t="s">
        <v>64</v>
      </c>
      <c r="F74" s="150" t="s">
        <v>52</v>
      </c>
      <c r="G74" s="150" t="s">
        <v>57</v>
      </c>
      <c r="H74" s="150" t="s">
        <v>56</v>
      </c>
      <c r="I74" s="150" t="s">
        <v>55</v>
      </c>
      <c r="J74" s="151">
        <v>3602900000</v>
      </c>
    </row>
    <row r="75" spans="1:10">
      <c r="A75" s="150" t="s">
        <v>23</v>
      </c>
      <c r="B75" s="150">
        <v>1995</v>
      </c>
      <c r="C75" s="150" t="s">
        <v>24</v>
      </c>
      <c r="D75" s="150" t="s">
        <v>65</v>
      </c>
      <c r="E75" s="150" t="s">
        <v>64</v>
      </c>
      <c r="F75" s="150" t="s">
        <v>52</v>
      </c>
      <c r="G75" s="150" t="s">
        <v>57</v>
      </c>
      <c r="H75" s="150" t="s">
        <v>56</v>
      </c>
      <c r="I75" s="150" t="s">
        <v>55</v>
      </c>
      <c r="J75" s="151">
        <v>3505900000</v>
      </c>
    </row>
    <row r="76" spans="1:10">
      <c r="A76" s="150" t="s">
        <v>23</v>
      </c>
      <c r="B76" s="150">
        <v>1996</v>
      </c>
      <c r="C76" s="150" t="s">
        <v>24</v>
      </c>
      <c r="D76" s="150" t="s">
        <v>65</v>
      </c>
      <c r="E76" s="150" t="s">
        <v>64</v>
      </c>
      <c r="F76" s="150" t="s">
        <v>52</v>
      </c>
      <c r="G76" s="150" t="s">
        <v>57</v>
      </c>
      <c r="H76" s="150" t="s">
        <v>56</v>
      </c>
      <c r="I76" s="150" t="s">
        <v>55</v>
      </c>
      <c r="J76" s="151">
        <v>4076100000</v>
      </c>
    </row>
    <row r="77" spans="1:10">
      <c r="A77" s="150" t="s">
        <v>23</v>
      </c>
      <c r="B77" s="150">
        <v>1997</v>
      </c>
      <c r="C77" s="150" t="s">
        <v>24</v>
      </c>
      <c r="D77" s="150" t="s">
        <v>65</v>
      </c>
      <c r="E77" s="150" t="s">
        <v>64</v>
      </c>
      <c r="F77" s="150" t="s">
        <v>52</v>
      </c>
      <c r="G77" s="150" t="s">
        <v>57</v>
      </c>
      <c r="H77" s="150" t="s">
        <v>56</v>
      </c>
      <c r="I77" s="150" t="s">
        <v>55</v>
      </c>
      <c r="J77" s="151">
        <v>3607000000</v>
      </c>
    </row>
    <row r="78" spans="1:10">
      <c r="A78" s="150" t="s">
        <v>23</v>
      </c>
      <c r="B78" s="150">
        <v>1998</v>
      </c>
      <c r="C78" s="150" t="s">
        <v>24</v>
      </c>
      <c r="D78" s="150" t="s">
        <v>65</v>
      </c>
      <c r="E78" s="150" t="s">
        <v>64</v>
      </c>
      <c r="F78" s="150" t="s">
        <v>52</v>
      </c>
      <c r="G78" s="150" t="s">
        <v>57</v>
      </c>
      <c r="H78" s="150" t="s">
        <v>56</v>
      </c>
      <c r="I78" s="150" t="s">
        <v>55</v>
      </c>
      <c r="J78" s="151">
        <v>3872700000</v>
      </c>
    </row>
    <row r="79" spans="1:10">
      <c r="A79" s="150" t="s">
        <v>23</v>
      </c>
      <c r="B79" s="150">
        <v>1999</v>
      </c>
      <c r="C79" s="150" t="s">
        <v>24</v>
      </c>
      <c r="D79" s="150" t="s">
        <v>65</v>
      </c>
      <c r="E79" s="150" t="s">
        <v>64</v>
      </c>
      <c r="F79" s="150" t="s">
        <v>52</v>
      </c>
      <c r="G79" s="150" t="s">
        <v>57</v>
      </c>
      <c r="H79" s="150" t="s">
        <v>56</v>
      </c>
      <c r="I79" s="150" t="s">
        <v>55</v>
      </c>
      <c r="J79" s="151">
        <v>3731400000</v>
      </c>
    </row>
    <row r="80" spans="1:10">
      <c r="A80" s="150" t="s">
        <v>23</v>
      </c>
      <c r="B80" s="150">
        <v>2000</v>
      </c>
      <c r="C80" s="150" t="s">
        <v>24</v>
      </c>
      <c r="D80" s="150" t="s">
        <v>65</v>
      </c>
      <c r="E80" s="150" t="s">
        <v>64</v>
      </c>
      <c r="F80" s="150" t="s">
        <v>52</v>
      </c>
      <c r="G80" s="150" t="s">
        <v>57</v>
      </c>
      <c r="H80" s="150" t="s">
        <v>56</v>
      </c>
      <c r="I80" s="150" t="s">
        <v>55</v>
      </c>
      <c r="J80" s="151">
        <v>3783700000</v>
      </c>
    </row>
    <row r="81" spans="1:10">
      <c r="A81" s="150" t="s">
        <v>23</v>
      </c>
      <c r="B81" s="150">
        <v>2001</v>
      </c>
      <c r="C81" s="150" t="s">
        <v>24</v>
      </c>
      <c r="D81" s="150" t="s">
        <v>65</v>
      </c>
      <c r="E81" s="150" t="s">
        <v>64</v>
      </c>
      <c r="F81" s="150" t="s">
        <v>52</v>
      </c>
      <c r="G81" s="150" t="s">
        <v>57</v>
      </c>
      <c r="H81" s="150" t="s">
        <v>56</v>
      </c>
      <c r="I81" s="150" t="s">
        <v>55</v>
      </c>
      <c r="J81" s="151">
        <v>3832000000</v>
      </c>
    </row>
    <row r="82" spans="1:10">
      <c r="A82" s="150" t="s">
        <v>23</v>
      </c>
      <c r="B82" s="150">
        <v>2002</v>
      </c>
      <c r="C82" s="150" t="s">
        <v>24</v>
      </c>
      <c r="D82" s="150" t="s">
        <v>65</v>
      </c>
      <c r="E82" s="150" t="s">
        <v>64</v>
      </c>
      <c r="F82" s="150" t="s">
        <v>52</v>
      </c>
      <c r="G82" s="150" t="s">
        <v>57</v>
      </c>
      <c r="H82" s="150" t="s">
        <v>56</v>
      </c>
      <c r="I82" s="150" t="s">
        <v>55</v>
      </c>
      <c r="J82" s="151">
        <v>3065600000</v>
      </c>
    </row>
    <row r="83" spans="1:10">
      <c r="A83" s="150" t="s">
        <v>23</v>
      </c>
      <c r="B83" s="150">
        <v>2003</v>
      </c>
      <c r="C83" s="150" t="s">
        <v>24</v>
      </c>
      <c r="D83" s="150" t="s">
        <v>65</v>
      </c>
      <c r="E83" s="150" t="s">
        <v>64</v>
      </c>
      <c r="F83" s="150" t="s">
        <v>52</v>
      </c>
      <c r="G83" s="150" t="s">
        <v>57</v>
      </c>
      <c r="H83" s="150" t="s">
        <v>56</v>
      </c>
      <c r="I83" s="150" t="s">
        <v>55</v>
      </c>
      <c r="J83" s="151">
        <v>3922600000</v>
      </c>
    </row>
    <row r="84" spans="1:10">
      <c r="A84" s="150" t="s">
        <v>23</v>
      </c>
      <c r="B84" s="150">
        <v>2005</v>
      </c>
      <c r="C84" s="150" t="s">
        <v>24</v>
      </c>
      <c r="D84" s="150" t="s">
        <v>65</v>
      </c>
      <c r="E84" s="150" t="s">
        <v>64</v>
      </c>
      <c r="F84" s="150" t="s">
        <v>52</v>
      </c>
      <c r="G84" s="150" t="s">
        <v>57</v>
      </c>
      <c r="H84" s="150" t="s">
        <v>56</v>
      </c>
      <c r="I84" s="150" t="s">
        <v>55</v>
      </c>
      <c r="J84" s="151">
        <v>4136500000</v>
      </c>
    </row>
    <row r="85" spans="1:10">
      <c r="A85" s="150" t="s">
        <v>23</v>
      </c>
      <c r="B85" s="150">
        <v>2010</v>
      </c>
      <c r="C85" s="150" t="s">
        <v>24</v>
      </c>
      <c r="D85" s="150" t="s">
        <v>65</v>
      </c>
      <c r="E85" s="150" t="s">
        <v>64</v>
      </c>
      <c r="F85" s="150" t="s">
        <v>52</v>
      </c>
      <c r="G85" s="150" t="s">
        <v>57</v>
      </c>
      <c r="H85" s="150" t="s">
        <v>56</v>
      </c>
      <c r="I85" s="150" t="s">
        <v>55</v>
      </c>
      <c r="J85" s="151">
        <v>3943500000</v>
      </c>
    </row>
    <row r="86" spans="1:10">
      <c r="A86" s="150" t="s">
        <v>23</v>
      </c>
      <c r="B86" s="150">
        <v>2014</v>
      </c>
      <c r="C86" s="150" t="s">
        <v>24</v>
      </c>
      <c r="D86" s="150" t="s">
        <v>65</v>
      </c>
      <c r="E86" s="150" t="s">
        <v>64</v>
      </c>
      <c r="F86" s="150" t="s">
        <v>52</v>
      </c>
      <c r="G86" s="150" t="s">
        <v>57</v>
      </c>
      <c r="H86" s="150" t="s">
        <v>56</v>
      </c>
      <c r="I86" s="150" t="s">
        <v>55</v>
      </c>
      <c r="J86" s="151">
        <v>4285800000</v>
      </c>
    </row>
    <row r="87" spans="1:10">
      <c r="A87" s="150" t="s">
        <v>23</v>
      </c>
      <c r="B87" s="150">
        <v>1990</v>
      </c>
      <c r="C87" s="150" t="s">
        <v>24</v>
      </c>
      <c r="D87" s="150" t="s">
        <v>65</v>
      </c>
      <c r="E87" s="150" t="s">
        <v>64</v>
      </c>
      <c r="F87" s="150" t="s">
        <v>52</v>
      </c>
      <c r="G87" s="150" t="s">
        <v>63</v>
      </c>
      <c r="H87" s="150" t="s">
        <v>56</v>
      </c>
      <c r="I87" s="150" t="s">
        <v>55</v>
      </c>
      <c r="J87" s="150">
        <v>80.400000000000006</v>
      </c>
    </row>
    <row r="88" spans="1:10">
      <c r="A88" s="150" t="s">
        <v>23</v>
      </c>
      <c r="B88" s="150">
        <v>1991</v>
      </c>
      <c r="C88" s="150" t="s">
        <v>24</v>
      </c>
      <c r="D88" s="150" t="s">
        <v>65</v>
      </c>
      <c r="E88" s="150" t="s">
        <v>64</v>
      </c>
      <c r="F88" s="150" t="s">
        <v>52</v>
      </c>
      <c r="G88" s="150" t="s">
        <v>63</v>
      </c>
      <c r="H88" s="150" t="s">
        <v>56</v>
      </c>
      <c r="I88" s="150" t="s">
        <v>55</v>
      </c>
      <c r="J88" s="150">
        <v>80</v>
      </c>
    </row>
    <row r="89" spans="1:10">
      <c r="A89" s="150" t="s">
        <v>23</v>
      </c>
      <c r="B89" s="150">
        <v>1992</v>
      </c>
      <c r="C89" s="150" t="s">
        <v>24</v>
      </c>
      <c r="D89" s="150" t="s">
        <v>65</v>
      </c>
      <c r="E89" s="150" t="s">
        <v>64</v>
      </c>
      <c r="F89" s="150" t="s">
        <v>52</v>
      </c>
      <c r="G89" s="150" t="s">
        <v>63</v>
      </c>
      <c r="H89" s="150" t="s">
        <v>56</v>
      </c>
      <c r="I89" s="150" t="s">
        <v>55</v>
      </c>
      <c r="J89" s="150">
        <v>78</v>
      </c>
    </row>
    <row r="90" spans="1:10">
      <c r="A90" s="150" t="s">
        <v>23</v>
      </c>
      <c r="B90" s="150">
        <v>1993</v>
      </c>
      <c r="C90" s="150" t="s">
        <v>24</v>
      </c>
      <c r="D90" s="150" t="s">
        <v>65</v>
      </c>
      <c r="E90" s="150" t="s">
        <v>64</v>
      </c>
      <c r="F90" s="150" t="s">
        <v>52</v>
      </c>
      <c r="G90" s="150" t="s">
        <v>63</v>
      </c>
      <c r="H90" s="150" t="s">
        <v>56</v>
      </c>
      <c r="I90" s="150" t="s">
        <v>55</v>
      </c>
      <c r="J90" s="150">
        <v>78</v>
      </c>
    </row>
    <row r="91" spans="1:10">
      <c r="A91" s="150" t="s">
        <v>23</v>
      </c>
      <c r="B91" s="150">
        <v>1994</v>
      </c>
      <c r="C91" s="150" t="s">
        <v>24</v>
      </c>
      <c r="D91" s="150" t="s">
        <v>65</v>
      </c>
      <c r="E91" s="150" t="s">
        <v>64</v>
      </c>
      <c r="F91" s="150" t="s">
        <v>52</v>
      </c>
      <c r="G91" s="150" t="s">
        <v>63</v>
      </c>
      <c r="H91" s="150" t="s">
        <v>56</v>
      </c>
      <c r="I91" s="150" t="s">
        <v>55</v>
      </c>
      <c r="J91" s="150">
        <v>80</v>
      </c>
    </row>
    <row r="92" spans="1:10">
      <c r="A92" s="150" t="s">
        <v>23</v>
      </c>
      <c r="B92" s="150">
        <v>1995</v>
      </c>
      <c r="C92" s="150" t="s">
        <v>24</v>
      </c>
      <c r="D92" s="150" t="s">
        <v>65</v>
      </c>
      <c r="E92" s="150" t="s">
        <v>64</v>
      </c>
      <c r="F92" s="150" t="s">
        <v>52</v>
      </c>
      <c r="G92" s="150" t="s">
        <v>63</v>
      </c>
      <c r="H92" s="150" t="s">
        <v>56</v>
      </c>
      <c r="I92" s="150" t="s">
        <v>55</v>
      </c>
      <c r="J92" s="150">
        <v>78</v>
      </c>
    </row>
    <row r="93" spans="1:10">
      <c r="A93" s="150" t="s">
        <v>23</v>
      </c>
      <c r="B93" s="150">
        <v>1996</v>
      </c>
      <c r="C93" s="150" t="s">
        <v>24</v>
      </c>
      <c r="D93" s="150" t="s">
        <v>65</v>
      </c>
      <c r="E93" s="150" t="s">
        <v>64</v>
      </c>
      <c r="F93" s="150" t="s">
        <v>52</v>
      </c>
      <c r="G93" s="150" t="s">
        <v>63</v>
      </c>
      <c r="H93" s="150" t="s">
        <v>56</v>
      </c>
      <c r="I93" s="150" t="s">
        <v>55</v>
      </c>
      <c r="J93" s="150">
        <v>79</v>
      </c>
    </row>
    <row r="94" spans="1:10">
      <c r="A94" s="150" t="s">
        <v>23</v>
      </c>
      <c r="B94" s="150">
        <v>1997</v>
      </c>
      <c r="C94" s="150" t="s">
        <v>24</v>
      </c>
      <c r="D94" s="150" t="s">
        <v>65</v>
      </c>
      <c r="E94" s="150" t="s">
        <v>64</v>
      </c>
      <c r="F94" s="150" t="s">
        <v>52</v>
      </c>
      <c r="G94" s="150" t="s">
        <v>63</v>
      </c>
      <c r="H94" s="150" t="s">
        <v>56</v>
      </c>
      <c r="I94" s="150" t="s">
        <v>55</v>
      </c>
      <c r="J94" s="150">
        <v>81</v>
      </c>
    </row>
    <row r="95" spans="1:10">
      <c r="A95" s="150" t="s">
        <v>23</v>
      </c>
      <c r="B95" s="150">
        <v>1998</v>
      </c>
      <c r="C95" s="150" t="s">
        <v>24</v>
      </c>
      <c r="D95" s="150" t="s">
        <v>65</v>
      </c>
      <c r="E95" s="150" t="s">
        <v>64</v>
      </c>
      <c r="F95" s="150" t="s">
        <v>52</v>
      </c>
      <c r="G95" s="150" t="s">
        <v>63</v>
      </c>
      <c r="H95" s="150" t="s">
        <v>56</v>
      </c>
      <c r="I95" s="150" t="s">
        <v>55</v>
      </c>
      <c r="J95" s="150">
        <v>82</v>
      </c>
    </row>
    <row r="96" spans="1:10">
      <c r="A96" s="150" t="s">
        <v>23</v>
      </c>
      <c r="B96" s="150">
        <v>1999</v>
      </c>
      <c r="C96" s="150" t="s">
        <v>24</v>
      </c>
      <c r="D96" s="150" t="s">
        <v>65</v>
      </c>
      <c r="E96" s="150" t="s">
        <v>64</v>
      </c>
      <c r="F96" s="150" t="s">
        <v>52</v>
      </c>
      <c r="G96" s="150" t="s">
        <v>63</v>
      </c>
      <c r="H96" s="150" t="s">
        <v>56</v>
      </c>
      <c r="I96" s="150" t="s">
        <v>55</v>
      </c>
      <c r="J96" s="150">
        <v>81</v>
      </c>
    </row>
    <row r="97" spans="1:10">
      <c r="A97" s="150" t="s">
        <v>23</v>
      </c>
      <c r="B97" s="150">
        <v>2000</v>
      </c>
      <c r="C97" s="150" t="s">
        <v>24</v>
      </c>
      <c r="D97" s="150" t="s">
        <v>65</v>
      </c>
      <c r="E97" s="150" t="s">
        <v>64</v>
      </c>
      <c r="F97" s="150" t="s">
        <v>52</v>
      </c>
      <c r="G97" s="150" t="s">
        <v>63</v>
      </c>
      <c r="H97" s="150" t="s">
        <v>56</v>
      </c>
      <c r="I97" s="150" t="s">
        <v>55</v>
      </c>
      <c r="J97" s="150">
        <v>79</v>
      </c>
    </row>
    <row r="98" spans="1:10">
      <c r="A98" s="150" t="s">
        <v>23</v>
      </c>
      <c r="B98" s="150">
        <v>2001</v>
      </c>
      <c r="C98" s="150" t="s">
        <v>24</v>
      </c>
      <c r="D98" s="150" t="s">
        <v>65</v>
      </c>
      <c r="E98" s="150" t="s">
        <v>64</v>
      </c>
      <c r="F98" s="150" t="s">
        <v>52</v>
      </c>
      <c r="G98" s="150" t="s">
        <v>63</v>
      </c>
      <c r="H98" s="150" t="s">
        <v>56</v>
      </c>
      <c r="I98" s="150" t="s">
        <v>55</v>
      </c>
      <c r="J98" s="150">
        <v>83</v>
      </c>
    </row>
    <row r="99" spans="1:10">
      <c r="A99" s="150" t="s">
        <v>23</v>
      </c>
      <c r="B99" s="150">
        <v>2002</v>
      </c>
      <c r="C99" s="150" t="s">
        <v>24</v>
      </c>
      <c r="D99" s="150" t="s">
        <v>65</v>
      </c>
      <c r="E99" s="150" t="s">
        <v>64</v>
      </c>
      <c r="F99" s="150" t="s">
        <v>52</v>
      </c>
      <c r="G99" s="150" t="s">
        <v>63</v>
      </c>
      <c r="H99" s="150" t="s">
        <v>56</v>
      </c>
      <c r="I99" s="150" t="s">
        <v>55</v>
      </c>
      <c r="J99" s="150">
        <v>85</v>
      </c>
    </row>
    <row r="100" spans="1:10">
      <c r="A100" s="150" t="s">
        <v>23</v>
      </c>
      <c r="B100" s="150">
        <v>2003</v>
      </c>
      <c r="C100" s="150" t="s">
        <v>24</v>
      </c>
      <c r="D100" s="150" t="s">
        <v>65</v>
      </c>
      <c r="E100" s="150" t="s">
        <v>64</v>
      </c>
      <c r="F100" s="150" t="s">
        <v>52</v>
      </c>
      <c r="G100" s="150" t="s">
        <v>63</v>
      </c>
      <c r="H100" s="150" t="s">
        <v>56</v>
      </c>
      <c r="I100" s="150" t="s">
        <v>55</v>
      </c>
      <c r="J100" s="150">
        <v>85</v>
      </c>
    </row>
    <row r="101" spans="1:10">
      <c r="A101" s="150" t="s">
        <v>23</v>
      </c>
      <c r="B101" s="150">
        <v>2005</v>
      </c>
      <c r="C101" s="150" t="s">
        <v>24</v>
      </c>
      <c r="D101" s="150" t="s">
        <v>65</v>
      </c>
      <c r="E101" s="150" t="s">
        <v>64</v>
      </c>
      <c r="F101" s="150" t="s">
        <v>52</v>
      </c>
      <c r="G101" s="150" t="s">
        <v>63</v>
      </c>
      <c r="H101" s="150" t="s">
        <v>56</v>
      </c>
      <c r="I101" s="150" t="s">
        <v>55</v>
      </c>
      <c r="J101" s="150">
        <v>84</v>
      </c>
    </row>
    <row r="102" spans="1:10">
      <c r="A102" s="150" t="s">
        <v>23</v>
      </c>
      <c r="B102" s="150">
        <v>2010</v>
      </c>
      <c r="C102" s="150" t="s">
        <v>24</v>
      </c>
      <c r="D102" s="150" t="s">
        <v>65</v>
      </c>
      <c r="E102" s="150" t="s">
        <v>64</v>
      </c>
      <c r="F102" s="150" t="s">
        <v>52</v>
      </c>
      <c r="G102" s="150" t="s">
        <v>63</v>
      </c>
      <c r="H102" s="150" t="s">
        <v>56</v>
      </c>
      <c r="I102" s="150" t="s">
        <v>55</v>
      </c>
      <c r="J102" s="150">
        <v>79</v>
      </c>
    </row>
    <row r="103" spans="1:10">
      <c r="A103" s="150" t="s">
        <v>23</v>
      </c>
      <c r="B103" s="150">
        <v>2014</v>
      </c>
      <c r="C103" s="150" t="s">
        <v>24</v>
      </c>
      <c r="D103" s="150" t="s">
        <v>65</v>
      </c>
      <c r="E103" s="150" t="s">
        <v>64</v>
      </c>
      <c r="F103" s="150" t="s">
        <v>52</v>
      </c>
      <c r="G103" s="150" t="s">
        <v>63</v>
      </c>
      <c r="H103" s="150" t="s">
        <v>56</v>
      </c>
      <c r="I103" s="150" t="s">
        <v>55</v>
      </c>
      <c r="J103" s="150">
        <v>82</v>
      </c>
    </row>
    <row r="106" spans="1:10">
      <c r="A106" s="150" t="s">
        <v>116</v>
      </c>
    </row>
  </sheetData>
  <sortState ref="A2:J109">
    <sortCondition ref="I2:I109"/>
    <sortCondition ref="G2:G109"/>
    <sortCondition ref="B2:B109"/>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9"/>
  <sheetViews>
    <sheetView workbookViewId="0">
      <selection activeCell="J37" sqref="J37"/>
    </sheetView>
  </sheetViews>
  <sheetFormatPr defaultRowHeight="15"/>
  <cols>
    <col min="1" max="1" width="22.42578125" customWidth="1"/>
    <col min="3" max="3" width="26.5703125" customWidth="1"/>
    <col min="4" max="4" width="18.85546875" customWidth="1"/>
  </cols>
  <sheetData>
    <row r="2" spans="1:24">
      <c r="A2" t="s">
        <v>118</v>
      </c>
      <c r="B2" s="153"/>
      <c r="C2" s="153"/>
      <c r="D2" s="153"/>
      <c r="E2" s="153"/>
      <c r="F2" s="153"/>
      <c r="G2" s="153"/>
      <c r="H2" s="153"/>
      <c r="I2" s="153"/>
      <c r="J2" s="153"/>
      <c r="K2" s="153"/>
      <c r="L2" s="153"/>
      <c r="M2" s="153"/>
      <c r="N2" s="153"/>
      <c r="O2" s="153"/>
      <c r="P2" s="153"/>
      <c r="Q2" s="153"/>
      <c r="R2" s="153"/>
      <c r="S2" s="153"/>
      <c r="T2" s="153"/>
      <c r="U2" s="153"/>
      <c r="V2" s="153"/>
      <c r="W2" s="153"/>
      <c r="X2" s="153"/>
    </row>
    <row r="4" spans="1:24" ht="81" customHeight="1">
      <c r="B4" t="s">
        <v>0</v>
      </c>
      <c r="C4" s="3" t="s">
        <v>117</v>
      </c>
      <c r="D4" s="3" t="s">
        <v>29</v>
      </c>
    </row>
    <row r="5" spans="1:24">
      <c r="B5">
        <v>1990</v>
      </c>
      <c r="C5" s="155">
        <v>7538941</v>
      </c>
      <c r="D5" s="61">
        <v>4620</v>
      </c>
      <c r="H5" s="153"/>
    </row>
    <row r="6" spans="1:24">
      <c r="B6">
        <v>1991</v>
      </c>
      <c r="C6" s="155">
        <v>7896961</v>
      </c>
      <c r="D6" s="61">
        <v>4223.55</v>
      </c>
      <c r="H6" s="153"/>
    </row>
    <row r="7" spans="1:24">
      <c r="B7">
        <v>1992</v>
      </c>
      <c r="C7" s="155">
        <v>7812591</v>
      </c>
      <c r="D7" s="61">
        <v>4450.8500000000004</v>
      </c>
      <c r="H7" s="153"/>
    </row>
    <row r="8" spans="1:24">
      <c r="B8">
        <v>1993</v>
      </c>
      <c r="C8" s="155">
        <v>7791441</v>
      </c>
      <c r="D8" s="61">
        <v>3927.95</v>
      </c>
      <c r="H8" s="153"/>
    </row>
    <row r="9" spans="1:24">
      <c r="B9">
        <v>1994</v>
      </c>
      <c r="C9" s="155">
        <v>8829000</v>
      </c>
      <c r="D9" s="61">
        <v>3928.05</v>
      </c>
      <c r="H9" s="153"/>
    </row>
    <row r="10" spans="1:24">
      <c r="B10">
        <v>1995</v>
      </c>
      <c r="C10" s="155">
        <v>8031797</v>
      </c>
      <c r="D10" s="61">
        <v>4066.4</v>
      </c>
      <c r="H10" s="153"/>
    </row>
    <row r="11" spans="1:24">
      <c r="B11">
        <v>1996</v>
      </c>
      <c r="C11" s="155">
        <v>8251406</v>
      </c>
      <c r="D11" s="61">
        <v>4544.5</v>
      </c>
      <c r="H11" s="153"/>
    </row>
    <row r="12" spans="1:24">
      <c r="B12">
        <v>1997</v>
      </c>
      <c r="C12" s="155">
        <v>8502572</v>
      </c>
      <c r="D12" s="61">
        <v>4003.3</v>
      </c>
      <c r="H12" s="153"/>
    </row>
    <row r="13" spans="1:24">
      <c r="B13">
        <v>1998</v>
      </c>
      <c r="C13" s="155">
        <v>8399853</v>
      </c>
      <c r="D13" s="61">
        <v>4645.05</v>
      </c>
      <c r="H13" s="153"/>
    </row>
    <row r="14" spans="1:24">
      <c r="B14">
        <v>1999</v>
      </c>
      <c r="C14" s="155">
        <v>8575160</v>
      </c>
      <c r="D14" s="61">
        <v>4470.45</v>
      </c>
      <c r="H14" s="153"/>
    </row>
    <row r="15" spans="1:24">
      <c r="B15">
        <v>2000</v>
      </c>
      <c r="C15" s="155">
        <v>8510029</v>
      </c>
      <c r="D15" s="61">
        <v>4876.25</v>
      </c>
      <c r="H15" s="153"/>
    </row>
    <row r="16" spans="1:24">
      <c r="B16">
        <v>2001</v>
      </c>
      <c r="C16" s="155">
        <v>7893115</v>
      </c>
      <c r="D16" s="61">
        <v>4503.25</v>
      </c>
      <c r="H16" s="153"/>
    </row>
    <row r="17" spans="1:8">
      <c r="B17">
        <v>2002</v>
      </c>
      <c r="C17" s="155">
        <v>8225875</v>
      </c>
      <c r="D17" s="61">
        <v>3376.75</v>
      </c>
      <c r="H17" s="153"/>
    </row>
    <row r="18" spans="1:8">
      <c r="B18">
        <v>2003</v>
      </c>
      <c r="C18" s="155">
        <v>8088089</v>
      </c>
      <c r="D18" s="61">
        <v>4776.6499999999996</v>
      </c>
      <c r="H18" s="153"/>
    </row>
    <row r="19" spans="1:8">
      <c r="B19">
        <v>2004</v>
      </c>
      <c r="C19" s="155">
        <v>8894212</v>
      </c>
      <c r="D19" s="61"/>
      <c r="H19" s="153"/>
    </row>
    <row r="20" spans="1:8">
      <c r="B20">
        <v>2005</v>
      </c>
      <c r="C20" s="155">
        <v>8498704</v>
      </c>
      <c r="D20" s="61">
        <v>5057.3500000000004</v>
      </c>
      <c r="H20" s="153"/>
    </row>
    <row r="21" spans="1:8">
      <c r="B21">
        <v>2006</v>
      </c>
      <c r="C21" s="155">
        <v>8283621</v>
      </c>
      <c r="D21" s="61"/>
      <c r="H21" s="153"/>
    </row>
    <row r="22" spans="1:8">
      <c r="B22">
        <v>2007</v>
      </c>
      <c r="C22" s="155">
        <v>9252895</v>
      </c>
      <c r="D22" s="61"/>
      <c r="H22" s="153"/>
    </row>
    <row r="23" spans="1:8">
      <c r="B23">
        <v>2008</v>
      </c>
      <c r="C23" s="155">
        <v>8743910</v>
      </c>
      <c r="D23" s="61"/>
      <c r="H23" s="153"/>
    </row>
    <row r="24" spans="1:8">
      <c r="B24">
        <v>2009</v>
      </c>
      <c r="C24" s="155">
        <v>8187719</v>
      </c>
      <c r="D24" s="61"/>
      <c r="H24" s="153"/>
    </row>
    <row r="25" spans="1:8">
      <c r="B25">
        <v>2010</v>
      </c>
      <c r="C25" s="155">
        <v>8718292</v>
      </c>
      <c r="D25" s="61">
        <v>5515.45</v>
      </c>
      <c r="H25" s="153"/>
    </row>
    <row r="26" spans="1:8">
      <c r="B26">
        <v>2011</v>
      </c>
      <c r="C26" s="155">
        <v>9091005</v>
      </c>
      <c r="D26" s="61"/>
      <c r="H26" s="153"/>
    </row>
    <row r="27" spans="1:8">
      <c r="B27">
        <v>2012</v>
      </c>
      <c r="C27" s="155">
        <v>9954483</v>
      </c>
      <c r="D27" s="61"/>
      <c r="H27" s="153"/>
    </row>
    <row r="28" spans="1:8">
      <c r="D28" s="61"/>
    </row>
    <row r="29" spans="1:8">
      <c r="A29" t="s">
        <v>119</v>
      </c>
      <c r="D29" s="61"/>
    </row>
  </sheetData>
  <sortState ref="G5:H27">
    <sortCondition ref="G5"/>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4"/>
  <sheetViews>
    <sheetView zoomScaleNormal="100" workbookViewId="0">
      <pane xSplit="1" ySplit="1" topLeftCell="C2" activePane="bottomRight" state="frozen"/>
      <selection pane="topRight" activeCell="B1" sqref="B1"/>
      <selection pane="bottomLeft" activeCell="A2" sqref="A2"/>
      <selection pane="bottomRight" activeCell="J2" sqref="J2"/>
    </sheetView>
  </sheetViews>
  <sheetFormatPr defaultRowHeight="15"/>
  <cols>
    <col min="1" max="1" width="10.5703125" bestFit="1" customWidth="1"/>
    <col min="2" max="4" width="16" style="70" customWidth="1"/>
    <col min="5" max="5" width="16" style="60" customWidth="1"/>
    <col min="6" max="6" width="19.85546875" style="60" customWidth="1"/>
    <col min="7" max="7" width="14.5703125" style="60" customWidth="1"/>
    <col min="8" max="8" width="13" style="60" customWidth="1"/>
    <col min="9" max="9" width="13.5703125" style="60" customWidth="1"/>
    <col min="10" max="16" width="9.140625" style="60" customWidth="1"/>
  </cols>
  <sheetData>
    <row r="1" spans="1:19" ht="87.75" customHeight="1">
      <c r="A1" s="3" t="s">
        <v>0</v>
      </c>
      <c r="B1" s="69" t="s">
        <v>66</v>
      </c>
      <c r="C1" s="69" t="s">
        <v>67</v>
      </c>
      <c r="D1" s="69" t="s">
        <v>68</v>
      </c>
      <c r="E1" s="59" t="s">
        <v>27</v>
      </c>
      <c r="F1" s="59" t="s">
        <v>1</v>
      </c>
      <c r="G1" s="59" t="s">
        <v>121</v>
      </c>
      <c r="H1" s="59" t="s">
        <v>122</v>
      </c>
      <c r="I1" s="59" t="s">
        <v>123</v>
      </c>
      <c r="J1" s="59" t="s">
        <v>120</v>
      </c>
      <c r="K1" s="59" t="s">
        <v>18</v>
      </c>
      <c r="L1" s="59" t="s">
        <v>19</v>
      </c>
      <c r="Q1" s="60"/>
      <c r="R1" s="60"/>
      <c r="S1" s="60"/>
    </row>
    <row r="2" spans="1:19">
      <c r="A2" s="2">
        <v>1964</v>
      </c>
      <c r="B2" s="69">
        <f>'USDA-NASS corn 2014'!J100</f>
        <v>65823000</v>
      </c>
      <c r="C2" s="69">
        <f>'USDA-NASS corn 2014'!L100</f>
        <v>55369000</v>
      </c>
      <c r="D2" s="69">
        <f>'USDA-NASS corn 2014'!T100</f>
        <v>8620000</v>
      </c>
      <c r="E2" s="68">
        <f>D2/SUM(C2:D2)</f>
        <v>0.13471065339355201</v>
      </c>
      <c r="F2" s="85">
        <f>'USDA-NASS corn 2014'!R100</f>
        <v>62.9</v>
      </c>
      <c r="G2" s="61">
        <f>ERSMay2011!I8</f>
        <v>1052.5097700000001</v>
      </c>
      <c r="H2" s="61">
        <f>2000000*G2/B2</f>
        <v>31.980000000000004</v>
      </c>
      <c r="I2" s="62">
        <f t="shared" ref="I2:I33" si="0">F2/H2</f>
        <v>1.9668542839274543</v>
      </c>
      <c r="J2" s="62">
        <f>0.35*I2</f>
        <v>0.68839899937460902</v>
      </c>
      <c r="K2" s="62">
        <f t="shared" ref="K2:K48" si="1">F2*56*2.471/2205</f>
        <v>3.9473244444444449</v>
      </c>
      <c r="L2" s="63">
        <f>I2*56</f>
        <v>110.14383989993745</v>
      </c>
      <c r="Q2" s="60"/>
      <c r="R2" s="60"/>
      <c r="S2" s="60"/>
    </row>
    <row r="3" spans="1:19">
      <c r="A3" s="2">
        <v>1965</v>
      </c>
      <c r="B3" s="69">
        <f>'USDA-NASS corn 2014'!J101</f>
        <v>65171000</v>
      </c>
      <c r="C3" s="69">
        <f>'USDA-NASS corn 2014'!L101</f>
        <v>55392000</v>
      </c>
      <c r="D3" s="69">
        <f>'USDA-NASS corn 2014'!T101</f>
        <v>8054000</v>
      </c>
      <c r="E3" s="68">
        <f t="shared" ref="E3:E51" si="2">D3/SUM(C3:D3)</f>
        <v>0.1269425968540176</v>
      </c>
      <c r="F3" s="85">
        <f>'USDA-NASS corn 2014'!R101</f>
        <v>74.099999999999994</v>
      </c>
      <c r="G3" s="61">
        <f>ERSMay2011!I9</f>
        <v>1336.0055</v>
      </c>
      <c r="H3" s="61">
        <f t="shared" ref="H3:H31" si="3">2000000*G3/B3</f>
        <v>41</v>
      </c>
      <c r="I3" s="62">
        <f t="shared" si="0"/>
        <v>1.8073170731707315</v>
      </c>
      <c r="J3" s="62">
        <f t="shared" ref="J3:J52" si="4">0.35*I3</f>
        <v>0.63256097560975599</v>
      </c>
      <c r="K3" s="62">
        <f t="shared" si="1"/>
        <v>4.6501866666666665</v>
      </c>
      <c r="L3" s="63">
        <f t="shared" ref="L3:L52" si="5">I3*56</f>
        <v>101.20975609756097</v>
      </c>
      <c r="Q3" s="60"/>
      <c r="R3" s="60"/>
      <c r="S3" s="60"/>
    </row>
    <row r="4" spans="1:19">
      <c r="A4" s="2">
        <v>1966</v>
      </c>
      <c r="B4" s="69">
        <f>'USDA-NASS corn 2014'!J102</f>
        <v>66347000</v>
      </c>
      <c r="C4" s="69">
        <f>'USDA-NASS corn 2014'!L102</f>
        <v>57002000</v>
      </c>
      <c r="D4" s="69">
        <f>'USDA-NASS corn 2014'!T102</f>
        <v>7934000</v>
      </c>
      <c r="E4" s="68">
        <f t="shared" si="2"/>
        <v>0.12218184058149563</v>
      </c>
      <c r="F4" s="85">
        <f>'USDA-NASS corn 2014'!R102</f>
        <v>73.099999999999994</v>
      </c>
      <c r="G4" s="61">
        <f>ERSMay2011!I10</f>
        <v>1626.16497</v>
      </c>
      <c r="H4" s="61">
        <f t="shared" si="3"/>
        <v>49.02</v>
      </c>
      <c r="I4" s="62">
        <f t="shared" si="0"/>
        <v>1.4912280701754383</v>
      </c>
      <c r="J4" s="62">
        <f t="shared" si="4"/>
        <v>0.52192982456140335</v>
      </c>
      <c r="K4" s="62">
        <f t="shared" si="1"/>
        <v>4.587431111111111</v>
      </c>
      <c r="L4" s="63">
        <f t="shared" si="5"/>
        <v>83.508771929824547</v>
      </c>
      <c r="Q4" s="60"/>
      <c r="R4" s="60"/>
      <c r="S4" s="60"/>
    </row>
    <row r="5" spans="1:19">
      <c r="A5" s="2">
        <v>1967</v>
      </c>
      <c r="B5" s="69">
        <f>'USDA-NASS corn 2014'!J103</f>
        <v>71156000</v>
      </c>
      <c r="C5" s="69">
        <f>'USDA-NASS corn 2014'!L103</f>
        <v>60694000</v>
      </c>
      <c r="D5" s="69">
        <f>'USDA-NASS corn 2014'!T103</f>
        <v>8363000</v>
      </c>
      <c r="E5" s="68">
        <f t="shared" si="2"/>
        <v>0.12110285706010976</v>
      </c>
      <c r="F5" s="85">
        <f>'USDA-NASS corn 2014'!R103</f>
        <v>80.099999999999994</v>
      </c>
      <c r="G5" s="61">
        <f>ERSMay2011!I11</f>
        <v>1857.1716000000001</v>
      </c>
      <c r="H5" s="61">
        <f t="shared" si="3"/>
        <v>52.20000000000001</v>
      </c>
      <c r="I5" s="62">
        <f t="shared" si="0"/>
        <v>1.5344827586206893</v>
      </c>
      <c r="J5" s="62">
        <f t="shared" si="4"/>
        <v>0.53706896551724126</v>
      </c>
      <c r="K5" s="62">
        <f t="shared" si="1"/>
        <v>5.0267199999999992</v>
      </c>
      <c r="L5" s="63">
        <f t="shared" si="5"/>
        <v>85.931034482758605</v>
      </c>
      <c r="Q5" s="60"/>
      <c r="R5" s="60"/>
      <c r="S5" s="60"/>
    </row>
    <row r="6" spans="1:19">
      <c r="A6" s="2">
        <v>1968</v>
      </c>
      <c r="B6" s="69">
        <f>'USDA-NASS corn 2014'!J104</f>
        <v>65126000</v>
      </c>
      <c r="C6" s="69">
        <f>'USDA-NASS corn 2014'!L104</f>
        <v>55980000</v>
      </c>
      <c r="D6" s="69">
        <f>'USDA-NASS corn 2014'!T104</f>
        <v>7879000</v>
      </c>
      <c r="E6" s="68">
        <f t="shared" si="2"/>
        <v>0.1233811992044974</v>
      </c>
      <c r="F6" s="85">
        <f>'USDA-NASS corn 2014'!R104</f>
        <v>79.5</v>
      </c>
      <c r="G6" s="61">
        <f>ERSMay2011!I12</f>
        <v>1854.7884799999999</v>
      </c>
      <c r="H6" s="61">
        <f t="shared" si="3"/>
        <v>56.96</v>
      </c>
      <c r="I6" s="62">
        <f t="shared" si="0"/>
        <v>1.3957162921348314</v>
      </c>
      <c r="J6" s="62">
        <f t="shared" si="4"/>
        <v>0.48850070224719094</v>
      </c>
      <c r="K6" s="62">
        <f t="shared" si="1"/>
        <v>4.989066666666667</v>
      </c>
      <c r="L6" s="63">
        <f t="shared" si="5"/>
        <v>78.160112359550553</v>
      </c>
      <c r="Q6" s="60"/>
      <c r="R6" s="60"/>
      <c r="S6" s="60"/>
    </row>
    <row r="7" spans="1:19">
      <c r="A7" s="2">
        <v>1969</v>
      </c>
      <c r="B7" s="69">
        <f>'USDA-NASS corn 2014'!J105</f>
        <v>64264000</v>
      </c>
      <c r="C7" s="69">
        <f>'USDA-NASS corn 2014'!L105</f>
        <v>54574000</v>
      </c>
      <c r="D7" s="69">
        <f>'USDA-NASS corn 2014'!T105</f>
        <v>7892000</v>
      </c>
      <c r="E7" s="68">
        <f t="shared" si="2"/>
        <v>0.12634072935677007</v>
      </c>
      <c r="F7" s="85">
        <f>'USDA-NASS corn 2014'!R105</f>
        <v>85.9</v>
      </c>
      <c r="G7" s="61">
        <f>ERSMay2011!I13</f>
        <v>1789.1097600000001</v>
      </c>
      <c r="H7" s="61">
        <f t="shared" si="3"/>
        <v>55.68</v>
      </c>
      <c r="I7" s="62">
        <f t="shared" si="0"/>
        <v>1.5427442528735633</v>
      </c>
      <c r="J7" s="62">
        <f t="shared" si="4"/>
        <v>0.53996048850574707</v>
      </c>
      <c r="K7" s="62">
        <f t="shared" si="1"/>
        <v>5.390702222222223</v>
      </c>
      <c r="L7" s="63">
        <f t="shared" si="5"/>
        <v>86.393678160919549</v>
      </c>
      <c r="Q7" s="60"/>
      <c r="R7" s="60"/>
      <c r="S7" s="60"/>
    </row>
    <row r="8" spans="1:19">
      <c r="A8" s="2">
        <v>1970</v>
      </c>
      <c r="B8" s="69">
        <f>'USDA-NASS corn 2014'!J106</f>
        <v>66863000</v>
      </c>
      <c r="C8" s="69">
        <f>'USDA-NASS corn 2014'!L106</f>
        <v>57358000</v>
      </c>
      <c r="D8" s="69">
        <f>'USDA-NASS corn 2014'!T106</f>
        <v>8078000</v>
      </c>
      <c r="E8" s="68">
        <f t="shared" si="2"/>
        <v>0.12344886606760805</v>
      </c>
      <c r="F8" s="85">
        <f>'USDA-NASS corn 2014'!R106</f>
        <v>72.400000000000006</v>
      </c>
      <c r="G8" s="61">
        <f>ERSMay2011!I14</f>
        <v>2136.2728500000003</v>
      </c>
      <c r="H8" s="61">
        <f t="shared" si="3"/>
        <v>63.900000000000006</v>
      </c>
      <c r="I8" s="62">
        <f t="shared" si="0"/>
        <v>1.1330203442879498</v>
      </c>
      <c r="J8" s="62">
        <f t="shared" si="4"/>
        <v>0.3965571205007824</v>
      </c>
      <c r="K8" s="62">
        <f t="shared" si="1"/>
        <v>4.543502222222223</v>
      </c>
      <c r="L8" s="63">
        <f t="shared" si="5"/>
        <v>63.449139280125195</v>
      </c>
      <c r="Q8" s="60"/>
      <c r="R8" s="60"/>
      <c r="S8" s="60"/>
    </row>
    <row r="9" spans="1:19">
      <c r="A9" s="2">
        <v>1971</v>
      </c>
      <c r="B9" s="69">
        <f>'USDA-NASS corn 2014'!J107</f>
        <v>74179000</v>
      </c>
      <c r="C9" s="69">
        <f>'USDA-NASS corn 2014'!L107</f>
        <v>64123000</v>
      </c>
      <c r="D9" s="69">
        <f>'USDA-NASS corn 2014'!T107</f>
        <v>8814000</v>
      </c>
      <c r="E9" s="68">
        <f>D9/SUM(C9:D9)</f>
        <v>0.12084401606866199</v>
      </c>
      <c r="F9" s="85">
        <f>'USDA-NASS corn 2014'!R107</f>
        <v>88.1</v>
      </c>
      <c r="G9" s="61">
        <f>ERSMay2011!I15</f>
        <v>2023.6031200000002</v>
      </c>
      <c r="H9" s="61">
        <f t="shared" si="3"/>
        <v>54.560000000000009</v>
      </c>
      <c r="I9" s="62">
        <f t="shared" si="0"/>
        <v>1.6147360703812312</v>
      </c>
      <c r="J9" s="62">
        <f t="shared" si="4"/>
        <v>0.56515762463343089</v>
      </c>
      <c r="K9" s="62">
        <f t="shared" si="1"/>
        <v>5.5287644444444437</v>
      </c>
      <c r="L9" s="63">
        <f t="shared" si="5"/>
        <v>90.425219941348956</v>
      </c>
      <c r="Q9" s="60"/>
      <c r="R9" s="60"/>
      <c r="S9" s="60"/>
    </row>
    <row r="10" spans="1:19">
      <c r="A10" s="2">
        <v>1972</v>
      </c>
      <c r="B10" s="69">
        <f>'USDA-NASS corn 2014'!J108</f>
        <v>67126000</v>
      </c>
      <c r="C10" s="69">
        <f>'USDA-NASS corn 2014'!L108</f>
        <v>57513000</v>
      </c>
      <c r="D10" s="69">
        <f>'USDA-NASS corn 2014'!T108</f>
        <v>8351000</v>
      </c>
      <c r="E10" s="68">
        <f t="shared" si="2"/>
        <v>0.12679157050892748</v>
      </c>
      <c r="F10" s="85">
        <f>'USDA-NASS corn 2014'!R108</f>
        <v>97</v>
      </c>
      <c r="G10" s="61">
        <f>ERSMay2011!I16</f>
        <v>1993.6422</v>
      </c>
      <c r="H10" s="61">
        <f t="shared" si="3"/>
        <v>59.4</v>
      </c>
      <c r="I10" s="62">
        <f t="shared" si="0"/>
        <v>1.632996632996633</v>
      </c>
      <c r="J10" s="62">
        <f t="shared" si="4"/>
        <v>0.57154882154882147</v>
      </c>
      <c r="K10" s="62">
        <f t="shared" si="1"/>
        <v>6.0872888888888887</v>
      </c>
      <c r="L10" s="63">
        <f t="shared" si="5"/>
        <v>91.447811447811446</v>
      </c>
      <c r="Q10" s="60"/>
      <c r="R10" s="60"/>
      <c r="S10" s="60"/>
    </row>
    <row r="11" spans="1:19">
      <c r="A11" s="2">
        <v>1973</v>
      </c>
      <c r="B11" s="69">
        <f>'USDA-NASS corn 2014'!J109</f>
        <v>72253000</v>
      </c>
      <c r="C11" s="69">
        <f>'USDA-NASS corn 2014'!L109</f>
        <v>62143000</v>
      </c>
      <c r="D11" s="69">
        <f>'USDA-NASS corn 2014'!T109</f>
        <v>9023000</v>
      </c>
      <c r="E11" s="68">
        <f t="shared" si="2"/>
        <v>0.12678807295618694</v>
      </c>
      <c r="F11" s="85">
        <f>'USDA-NASS corn 2014'!R109</f>
        <v>91.3</v>
      </c>
      <c r="G11" s="61">
        <f>ERSMay2011!I17</f>
        <v>1988.40256</v>
      </c>
      <c r="H11" s="61">
        <f t="shared" si="3"/>
        <v>55.04</v>
      </c>
      <c r="I11" s="62">
        <f t="shared" si="0"/>
        <v>1.6587936046511627</v>
      </c>
      <c r="J11" s="62">
        <f t="shared" si="4"/>
        <v>0.58057776162790686</v>
      </c>
      <c r="K11" s="62">
        <f t="shared" si="1"/>
        <v>5.7295822222222226</v>
      </c>
      <c r="L11" s="63">
        <f t="shared" si="5"/>
        <v>92.892441860465112</v>
      </c>
      <c r="Q11" s="60"/>
      <c r="R11" s="60"/>
      <c r="S11" s="60"/>
    </row>
    <row r="12" spans="1:19">
      <c r="A12" s="2">
        <v>1974</v>
      </c>
      <c r="B12" s="69">
        <f>'USDA-NASS corn 2014'!J110</f>
        <v>77935000</v>
      </c>
      <c r="C12" s="69">
        <f>'USDA-NASS corn 2014'!L110</f>
        <v>65405000</v>
      </c>
      <c r="D12" s="69">
        <f>'USDA-NASS corn 2014'!T110</f>
        <v>10844000</v>
      </c>
      <c r="E12" s="68">
        <f t="shared" si="2"/>
        <v>0.14221825860011278</v>
      </c>
      <c r="F12" s="85">
        <f>'USDA-NASS corn 2014'!R110</f>
        <v>71.900000000000006</v>
      </c>
      <c r="G12" s="61">
        <f>ERSMay2011!I18</f>
        <v>2101.9069500000001</v>
      </c>
      <c r="H12" s="61">
        <f t="shared" si="3"/>
        <v>53.94</v>
      </c>
      <c r="I12" s="62">
        <f t="shared" si="0"/>
        <v>1.3329625509825733</v>
      </c>
      <c r="J12" s="62">
        <f t="shared" si="4"/>
        <v>0.46653689284390065</v>
      </c>
      <c r="K12" s="62">
        <f t="shared" si="1"/>
        <v>4.5121244444444448</v>
      </c>
      <c r="L12" s="63">
        <f t="shared" si="5"/>
        <v>74.645902855024104</v>
      </c>
      <c r="Q12" s="60"/>
      <c r="R12" s="60"/>
      <c r="S12" s="60"/>
    </row>
    <row r="13" spans="1:19">
      <c r="A13" s="2">
        <v>1975</v>
      </c>
      <c r="B13" s="69">
        <f>'USDA-NASS corn 2014'!J111</f>
        <v>78719000</v>
      </c>
      <c r="C13" s="69">
        <f>'USDA-NASS corn 2014'!L111</f>
        <v>67625000</v>
      </c>
      <c r="D13" s="69">
        <f>'USDA-NASS corn 2014'!T111</f>
        <v>9848000</v>
      </c>
      <c r="E13" s="68">
        <f t="shared" si="2"/>
        <v>0.12711525305590335</v>
      </c>
      <c r="F13" s="85">
        <f>'USDA-NASS corn 2014'!R111</f>
        <v>86.4</v>
      </c>
      <c r="G13" s="61">
        <f>ERSMay2011!I19</f>
        <v>1963.2518600000001</v>
      </c>
      <c r="H13" s="61">
        <f t="shared" si="3"/>
        <v>49.88</v>
      </c>
      <c r="I13" s="62">
        <f t="shared" si="0"/>
        <v>1.7321571772253408</v>
      </c>
      <c r="J13" s="62">
        <f t="shared" si="4"/>
        <v>0.60625501202886922</v>
      </c>
      <c r="K13" s="62">
        <f t="shared" si="1"/>
        <v>5.4220800000000011</v>
      </c>
      <c r="L13" s="63">
        <f t="shared" si="5"/>
        <v>97.000801924619083</v>
      </c>
      <c r="Q13" s="60"/>
      <c r="R13" s="60"/>
      <c r="S13" s="60"/>
    </row>
    <row r="14" spans="1:19">
      <c r="A14" s="2">
        <v>1976</v>
      </c>
      <c r="B14" s="69">
        <f>'USDA-NASS corn 2014'!J112</f>
        <v>84588000</v>
      </c>
      <c r="C14" s="69">
        <f>'USDA-NASS corn 2014'!L112</f>
        <v>71506000</v>
      </c>
      <c r="D14" s="69">
        <f>'USDA-NASS corn 2014'!T112</f>
        <v>11281000</v>
      </c>
      <c r="E14" s="68">
        <f t="shared" si="2"/>
        <v>0.13626535567178422</v>
      </c>
      <c r="F14" s="85">
        <f>'USDA-NASS corn 2014'!R112</f>
        <v>88</v>
      </c>
      <c r="G14" s="61">
        <f>ERSMay2011!I20</f>
        <v>2550.3282000000004</v>
      </c>
      <c r="H14" s="61">
        <f t="shared" si="3"/>
        <v>60.300000000000011</v>
      </c>
      <c r="I14" s="62">
        <f t="shared" si="0"/>
        <v>1.4593698175787726</v>
      </c>
      <c r="J14" s="62">
        <f t="shared" si="4"/>
        <v>0.51077943615257038</v>
      </c>
      <c r="K14" s="62">
        <f t="shared" si="1"/>
        <v>5.5224888888888888</v>
      </c>
      <c r="L14" s="63">
        <f t="shared" si="5"/>
        <v>81.72470978441126</v>
      </c>
      <c r="Q14" s="60"/>
      <c r="R14" s="60"/>
      <c r="S14" s="60"/>
    </row>
    <row r="15" spans="1:19">
      <c r="A15" s="2">
        <v>1977</v>
      </c>
      <c r="B15" s="69">
        <f>'USDA-NASS corn 2014'!J113</f>
        <v>84328000</v>
      </c>
      <c r="C15" s="69">
        <f>'USDA-NASS corn 2014'!L113</f>
        <v>71614000</v>
      </c>
      <c r="D15" s="69">
        <f>'USDA-NASS corn 2014'!T113</f>
        <v>9314000</v>
      </c>
      <c r="E15" s="68">
        <f t="shared" si="2"/>
        <v>0.11508995650454726</v>
      </c>
      <c r="F15" s="85">
        <f>'USDA-NASS corn 2014'!R113</f>
        <v>90.8</v>
      </c>
      <c r="G15" s="61">
        <f>ERSMay2011!I21</f>
        <v>2523.0937599999997</v>
      </c>
      <c r="H15" s="61">
        <f t="shared" si="3"/>
        <v>59.839999999999989</v>
      </c>
      <c r="I15" s="62">
        <f t="shared" si="0"/>
        <v>1.5173796791443852</v>
      </c>
      <c r="J15" s="62">
        <f t="shared" si="4"/>
        <v>0.5310828877005348</v>
      </c>
      <c r="K15" s="62">
        <f t="shared" si="1"/>
        <v>5.6982044444444444</v>
      </c>
      <c r="L15" s="63">
        <f t="shared" si="5"/>
        <v>84.973262032085572</v>
      </c>
      <c r="Q15" s="60"/>
      <c r="R15" s="60"/>
      <c r="S15" s="60"/>
    </row>
    <row r="16" spans="1:19">
      <c r="A16" s="2">
        <v>1978</v>
      </c>
      <c r="B16" s="69">
        <f>'USDA-NASS corn 2014'!J114</f>
        <v>81675000</v>
      </c>
      <c r="C16" s="69">
        <f>'USDA-NASS corn 2014'!L114</f>
        <v>71930000</v>
      </c>
      <c r="D16" s="69">
        <f>'USDA-NASS corn 2014'!T114</f>
        <v>8624000</v>
      </c>
      <c r="E16" s="68">
        <f t="shared" si="2"/>
        <v>0.1070586190629888</v>
      </c>
      <c r="F16" s="85">
        <f>'USDA-NASS corn 2014'!R114</f>
        <v>101</v>
      </c>
      <c r="G16" s="61">
        <f>ERSMay2011!I22</f>
        <v>2415.9465</v>
      </c>
      <c r="H16" s="61">
        <f t="shared" si="3"/>
        <v>59.16</v>
      </c>
      <c r="I16" s="62">
        <f t="shared" si="0"/>
        <v>1.7072346179851252</v>
      </c>
      <c r="J16" s="62">
        <f t="shared" si="4"/>
        <v>0.59753211629479375</v>
      </c>
      <c r="K16" s="62">
        <f t="shared" si="1"/>
        <v>6.3383111111111115</v>
      </c>
      <c r="L16" s="63">
        <f t="shared" si="5"/>
        <v>95.605138607167007</v>
      </c>
      <c r="Q16" s="60"/>
      <c r="R16" s="60"/>
      <c r="S16" s="60"/>
    </row>
    <row r="17" spans="1:19">
      <c r="A17" s="2">
        <v>1979</v>
      </c>
      <c r="B17" s="69">
        <f>'USDA-NASS corn 2014'!J115</f>
        <v>81394000</v>
      </c>
      <c r="C17" s="69">
        <f>'USDA-NASS corn 2014'!L115</f>
        <v>72400000</v>
      </c>
      <c r="D17" s="69">
        <f>'USDA-NASS corn 2014'!T115</f>
        <v>7989000</v>
      </c>
      <c r="E17" s="68">
        <f t="shared" si="2"/>
        <v>9.9379268307853069E-2</v>
      </c>
      <c r="F17" s="85">
        <f>'USDA-NASS corn 2014'!R115</f>
        <v>109.5</v>
      </c>
      <c r="G17" s="61">
        <f>ERSMay2011!I23</f>
        <v>2499.2027699999999</v>
      </c>
      <c r="H17" s="61">
        <f t="shared" si="3"/>
        <v>61.41</v>
      </c>
      <c r="I17" s="62">
        <f t="shared" si="0"/>
        <v>1.7830972154372253</v>
      </c>
      <c r="J17" s="62">
        <f t="shared" si="4"/>
        <v>0.62408402540302887</v>
      </c>
      <c r="K17" s="62">
        <f t="shared" si="1"/>
        <v>6.8717333333333332</v>
      </c>
      <c r="L17" s="63">
        <f t="shared" si="5"/>
        <v>99.85344406448462</v>
      </c>
      <c r="Q17" s="60"/>
      <c r="R17" s="60"/>
      <c r="S17" s="60"/>
    </row>
    <row r="18" spans="1:19">
      <c r="A18" s="2">
        <v>1980</v>
      </c>
      <c r="B18" s="69">
        <f>'USDA-NASS corn 2014'!J116</f>
        <v>84043000</v>
      </c>
      <c r="C18" s="69">
        <f>'USDA-NASS corn 2014'!L116</f>
        <v>72961000</v>
      </c>
      <c r="D18" s="69">
        <f>'USDA-NASS corn 2014'!T116</f>
        <v>9299000</v>
      </c>
      <c r="E18" s="68">
        <f t="shared" si="2"/>
        <v>0.11304400680768295</v>
      </c>
      <c r="F18" s="85">
        <f>'USDA-NASS corn 2014'!R116</f>
        <v>91</v>
      </c>
      <c r="G18" s="61">
        <f>ERSMay2011!I24</f>
        <v>2412.8745299999996</v>
      </c>
      <c r="H18" s="61">
        <f t="shared" si="3"/>
        <v>57.419999999999987</v>
      </c>
      <c r="I18" s="62">
        <f t="shared" si="0"/>
        <v>1.5848136537791713</v>
      </c>
      <c r="J18" s="62">
        <f t="shared" si="4"/>
        <v>0.55468477882270995</v>
      </c>
      <c r="K18" s="62">
        <f t="shared" si="1"/>
        <v>5.710755555555556</v>
      </c>
      <c r="L18" s="63">
        <f t="shared" si="5"/>
        <v>88.749564611633588</v>
      </c>
      <c r="Q18" s="60"/>
      <c r="R18" s="60"/>
      <c r="S18" s="60"/>
    </row>
    <row r="19" spans="1:19">
      <c r="A19" s="2">
        <v>1981</v>
      </c>
      <c r="B19" s="69">
        <f>'USDA-NASS corn 2014'!J117</f>
        <v>84097000</v>
      </c>
      <c r="C19" s="69">
        <f>'USDA-NASS corn 2014'!L117</f>
        <v>74524000</v>
      </c>
      <c r="D19" s="69">
        <f>'USDA-NASS corn 2014'!T117</f>
        <v>8307000</v>
      </c>
      <c r="E19" s="68">
        <f t="shared" si="2"/>
        <v>0.10028853931499077</v>
      </c>
      <c r="F19" s="85">
        <f>'USDA-NASS corn 2014'!R117</f>
        <v>108.9</v>
      </c>
      <c r="G19" s="61">
        <f>ERSMay2011!I25</f>
        <v>2535.5245499999996</v>
      </c>
      <c r="H19" s="61">
        <f t="shared" si="3"/>
        <v>60.29999999999999</v>
      </c>
      <c r="I19" s="62">
        <f t="shared" si="0"/>
        <v>1.8059701492537317</v>
      </c>
      <c r="J19" s="62">
        <f t="shared" si="4"/>
        <v>0.63208955223880603</v>
      </c>
      <c r="K19" s="62">
        <f t="shared" si="1"/>
        <v>6.834080000000001</v>
      </c>
      <c r="L19" s="63">
        <f t="shared" si="5"/>
        <v>101.13432835820898</v>
      </c>
      <c r="Q19" s="60"/>
      <c r="R19" s="60"/>
      <c r="S19" s="60"/>
    </row>
    <row r="20" spans="1:19">
      <c r="A20" s="2">
        <v>1982</v>
      </c>
      <c r="B20" s="69">
        <f>'USDA-NASS corn 2014'!J118</f>
        <v>81857000</v>
      </c>
      <c r="C20" s="69">
        <f>'USDA-NASS corn 2014'!L118</f>
        <v>72719000</v>
      </c>
      <c r="D20" s="69">
        <f>'USDA-NASS corn 2014'!T118</f>
        <v>8252000</v>
      </c>
      <c r="E20" s="68">
        <f t="shared" si="2"/>
        <v>0.10191303059119931</v>
      </c>
      <c r="F20" s="85">
        <f>'USDA-NASS corn 2014'!R118</f>
        <v>113.2</v>
      </c>
      <c r="G20" s="61">
        <f>ERSMay2011!I26</f>
        <v>2341.1102000000001</v>
      </c>
      <c r="H20" s="61">
        <f t="shared" si="3"/>
        <v>57.2</v>
      </c>
      <c r="I20" s="62">
        <f t="shared" si="0"/>
        <v>1.979020979020979</v>
      </c>
      <c r="J20" s="62">
        <f t="shared" si="4"/>
        <v>0.69265734265734258</v>
      </c>
      <c r="K20" s="62">
        <f t="shared" si="1"/>
        <v>7.1039288888888894</v>
      </c>
      <c r="L20" s="63">
        <f t="shared" si="5"/>
        <v>110.82517482517483</v>
      </c>
      <c r="Q20" s="60"/>
      <c r="R20" s="60"/>
      <c r="S20" s="60"/>
    </row>
    <row r="21" spans="1:19">
      <c r="A21" s="2">
        <v>1983</v>
      </c>
      <c r="B21" s="69">
        <f>'USDA-NASS corn 2014'!J119</f>
        <v>60207000</v>
      </c>
      <c r="C21" s="69">
        <f>'USDA-NASS corn 2014'!L119</f>
        <v>51479000</v>
      </c>
      <c r="D21" s="69">
        <f>'USDA-NASS corn 2014'!T119</f>
        <v>7808000</v>
      </c>
      <c r="E21" s="68">
        <f t="shared" si="2"/>
        <v>0.13169834871050989</v>
      </c>
      <c r="F21" s="85">
        <f>'USDA-NASS corn 2014'!R119</f>
        <v>81.099999999999994</v>
      </c>
      <c r="G21" s="61">
        <f>ERSMay2011!I27</f>
        <v>1695.71072</v>
      </c>
      <c r="H21" s="61">
        <f t="shared" si="3"/>
        <v>56.329354394007339</v>
      </c>
      <c r="I21" s="62">
        <f t="shared" si="0"/>
        <v>1.4397466626854845</v>
      </c>
      <c r="J21" s="62">
        <f t="shared" si="4"/>
        <v>0.50391133193991955</v>
      </c>
      <c r="K21" s="62">
        <f t="shared" si="1"/>
        <v>5.0894755555555555</v>
      </c>
      <c r="L21" s="63">
        <f t="shared" si="5"/>
        <v>80.625813110387128</v>
      </c>
      <c r="Q21" s="60"/>
      <c r="R21" s="60"/>
      <c r="S21" s="60"/>
    </row>
    <row r="22" spans="1:19">
      <c r="A22" s="2">
        <v>1984</v>
      </c>
      <c r="B22" s="69">
        <f>'USDA-NASS corn 2014'!J120</f>
        <v>80517000</v>
      </c>
      <c r="C22" s="69">
        <f>'USDA-NASS corn 2014'!L120</f>
        <v>71897000</v>
      </c>
      <c r="D22" s="69">
        <f>'USDA-NASS corn 2014'!T120</f>
        <v>7535000</v>
      </c>
      <c r="E22" s="68">
        <f t="shared" si="2"/>
        <v>9.4861013193675098E-2</v>
      </c>
      <c r="F22" s="85">
        <f>'USDA-NASS corn 2014'!R120</f>
        <v>106.7</v>
      </c>
      <c r="G22" s="61">
        <f>ERSMay2011!I28</f>
        <v>2277.353325</v>
      </c>
      <c r="H22" s="61">
        <f t="shared" si="3"/>
        <v>56.568260739967954</v>
      </c>
      <c r="I22" s="62">
        <f t="shared" si="0"/>
        <v>1.8862167336287181</v>
      </c>
      <c r="J22" s="62">
        <f t="shared" si="4"/>
        <v>0.66017585677005131</v>
      </c>
      <c r="K22" s="62">
        <f t="shared" si="1"/>
        <v>6.6960177777777776</v>
      </c>
      <c r="L22" s="63">
        <f t="shared" si="5"/>
        <v>105.62813708320822</v>
      </c>
      <c r="Q22" s="60"/>
      <c r="R22" s="60"/>
      <c r="S22" s="60"/>
    </row>
    <row r="23" spans="1:19">
      <c r="A23" s="2">
        <v>1985</v>
      </c>
      <c r="B23" s="69">
        <f>'USDA-NASS corn 2014'!J121</f>
        <v>83398000</v>
      </c>
      <c r="C23" s="69">
        <f>'USDA-NASS corn 2014'!L121</f>
        <v>75209000</v>
      </c>
      <c r="D23" s="69">
        <f>'USDA-NASS corn 2014'!T121</f>
        <v>7155000</v>
      </c>
      <c r="E23" s="68">
        <f t="shared" si="2"/>
        <v>8.6870477393035786E-2</v>
      </c>
      <c r="F23" s="85">
        <f>'USDA-NASS corn 2014'!R121</f>
        <v>118</v>
      </c>
      <c r="G23" s="61">
        <f>ERSMay2011!I29</f>
        <v>2152.9584</v>
      </c>
      <c r="H23" s="61">
        <f t="shared" si="3"/>
        <v>51.630935993668913</v>
      </c>
      <c r="I23" s="62">
        <f t="shared" si="0"/>
        <v>2.2854514978087823</v>
      </c>
      <c r="J23" s="62">
        <f t="shared" si="4"/>
        <v>0.79990802423307372</v>
      </c>
      <c r="K23" s="62">
        <f t="shared" si="1"/>
        <v>7.4051555555555559</v>
      </c>
      <c r="L23" s="63">
        <f t="shared" si="5"/>
        <v>127.98528387729181</v>
      </c>
      <c r="Q23" s="60"/>
      <c r="R23" s="60"/>
      <c r="S23" s="60"/>
    </row>
    <row r="24" spans="1:19">
      <c r="A24" s="2">
        <v>1986</v>
      </c>
      <c r="B24" s="69">
        <f>'USDA-NASS corn 2014'!J122</f>
        <v>76580000</v>
      </c>
      <c r="C24" s="69">
        <f>'USDA-NASS corn 2014'!L122</f>
        <v>68907000</v>
      </c>
      <c r="D24" s="69">
        <f>'USDA-NASS corn 2014'!T122</f>
        <v>6418000</v>
      </c>
      <c r="E24" s="68">
        <f t="shared" si="2"/>
        <v>8.5204115499502159E-2</v>
      </c>
      <c r="F24" s="85">
        <f>'USDA-NASS corn 2014'!R122</f>
        <v>119.4</v>
      </c>
      <c r="G24" s="61">
        <f>ERSMay2011!I30</f>
        <v>1964.38788</v>
      </c>
      <c r="H24" s="61">
        <f t="shared" si="3"/>
        <v>51.302895795246798</v>
      </c>
      <c r="I24" s="62">
        <f t="shared" si="0"/>
        <v>2.3273540050552546</v>
      </c>
      <c r="J24" s="62">
        <f t="shared" si="4"/>
        <v>0.81457390176933908</v>
      </c>
      <c r="K24" s="62">
        <f t="shared" si="1"/>
        <v>7.4930133333333337</v>
      </c>
      <c r="L24" s="63">
        <f t="shared" si="5"/>
        <v>130.33182428309425</v>
      </c>
      <c r="Q24" s="60"/>
      <c r="R24" s="60"/>
      <c r="S24" s="60"/>
    </row>
    <row r="25" spans="1:19">
      <c r="A25" s="2">
        <v>1987</v>
      </c>
      <c r="B25" s="69">
        <f>'USDA-NASS corn 2014'!J123</f>
        <v>66200000</v>
      </c>
      <c r="C25" s="69">
        <f>'USDA-NASS corn 2014'!L123</f>
        <v>59505000</v>
      </c>
      <c r="D25" s="69">
        <f>'USDA-NASS corn 2014'!T123</f>
        <v>5994000</v>
      </c>
      <c r="E25" s="68">
        <f t="shared" si="2"/>
        <v>9.1512847524389679E-2</v>
      </c>
      <c r="F25" s="85">
        <f>'USDA-NASS corn 2014'!R123</f>
        <v>119.8</v>
      </c>
      <c r="G25" s="61">
        <f>ERSMay2011!I31</f>
        <v>1675.8530000000001</v>
      </c>
      <c r="H25" s="61">
        <f t="shared" si="3"/>
        <v>50.63</v>
      </c>
      <c r="I25" s="62">
        <f t="shared" si="0"/>
        <v>2.3661860556982024</v>
      </c>
      <c r="J25" s="62">
        <f t="shared" si="4"/>
        <v>0.82816511949437077</v>
      </c>
      <c r="K25" s="62">
        <f t="shared" si="1"/>
        <v>7.5181155555555561</v>
      </c>
      <c r="L25" s="63">
        <f t="shared" si="5"/>
        <v>132.50641911909935</v>
      </c>
      <c r="Q25" s="60"/>
      <c r="R25" s="60"/>
      <c r="S25" s="60"/>
    </row>
    <row r="26" spans="1:19">
      <c r="A26" s="2">
        <v>1988</v>
      </c>
      <c r="B26" s="69">
        <f>'USDA-NASS corn 2014'!J124</f>
        <v>67717000</v>
      </c>
      <c r="C26" s="69">
        <f>'USDA-NASS corn 2014'!L124</f>
        <v>58250000</v>
      </c>
      <c r="D26" s="69">
        <f>'USDA-NASS corn 2014'!T124</f>
        <v>8301000</v>
      </c>
      <c r="E26" s="68">
        <f t="shared" si="2"/>
        <v>0.12473140899460564</v>
      </c>
      <c r="F26" s="85">
        <f>'USDA-NASS corn 2014'!R124</f>
        <v>84.6</v>
      </c>
      <c r="G26" s="61">
        <f>ERSMay2011!I32</f>
        <v>1855.7843849999999</v>
      </c>
      <c r="H26" s="61">
        <f t="shared" si="3"/>
        <v>54.81</v>
      </c>
      <c r="I26" s="62">
        <f t="shared" si="0"/>
        <v>1.5435139573070606</v>
      </c>
      <c r="J26" s="62">
        <f t="shared" si="4"/>
        <v>0.54022988505747116</v>
      </c>
      <c r="K26" s="62">
        <f t="shared" si="1"/>
        <v>5.3091200000000001</v>
      </c>
      <c r="L26" s="63">
        <f t="shared" si="5"/>
        <v>86.436781609195393</v>
      </c>
      <c r="Q26" s="60"/>
      <c r="R26" s="60"/>
      <c r="S26" s="60"/>
    </row>
    <row r="27" spans="1:19">
      <c r="A27" s="2">
        <v>1989</v>
      </c>
      <c r="B27" s="69">
        <f>'USDA-NASS corn 2014'!J125</f>
        <v>72322000</v>
      </c>
      <c r="C27" s="69">
        <f>'USDA-NASS corn 2014'!L125</f>
        <v>64783000</v>
      </c>
      <c r="D27" s="69">
        <f>'USDA-NASS corn 2014'!T125</f>
        <v>6606000</v>
      </c>
      <c r="E27" s="68">
        <f t="shared" si="2"/>
        <v>9.2535264536553252E-2</v>
      </c>
      <c r="F27" s="85">
        <f>'USDA-NASS corn 2014'!R125</f>
        <v>116.3</v>
      </c>
      <c r="G27" s="61">
        <f>ERSMay2011!I33</f>
        <v>1798.1750303999997</v>
      </c>
      <c r="H27" s="61">
        <f t="shared" si="3"/>
        <v>49.726916578634437</v>
      </c>
      <c r="I27" s="62">
        <f t="shared" si="0"/>
        <v>2.338773605962313</v>
      </c>
      <c r="J27" s="62">
        <f t="shared" si="4"/>
        <v>0.81857076208680946</v>
      </c>
      <c r="K27" s="62">
        <f t="shared" si="1"/>
        <v>7.2984711111111116</v>
      </c>
      <c r="L27" s="63">
        <f t="shared" si="5"/>
        <v>130.97132193388953</v>
      </c>
      <c r="Q27" s="60"/>
      <c r="R27" s="60"/>
      <c r="S27" s="60"/>
    </row>
    <row r="28" spans="1:19">
      <c r="A28" s="2">
        <v>1990</v>
      </c>
      <c r="B28" s="69">
        <f>'USDA-NASS corn 2014'!J126</f>
        <v>74166000</v>
      </c>
      <c r="C28" s="69">
        <f>'USDA-NASS corn 2014'!L126</f>
        <v>66952000</v>
      </c>
      <c r="D28" s="69">
        <f>'USDA-NASS corn 2014'!T126</f>
        <v>6123000</v>
      </c>
      <c r="E28" s="68">
        <f t="shared" si="2"/>
        <v>8.3790626069107088E-2</v>
      </c>
      <c r="F28" s="85">
        <f>'USDA-NASS corn 2014'!R126</f>
        <v>118.5</v>
      </c>
      <c r="G28" s="61">
        <f>ERSMay2011!I34</f>
        <v>1891.3605</v>
      </c>
      <c r="H28" s="61">
        <f t="shared" si="3"/>
        <v>51.003438233152657</v>
      </c>
      <c r="I28" s="62">
        <f t="shared" si="0"/>
        <v>2.3233727784840594</v>
      </c>
      <c r="J28" s="62">
        <f t="shared" si="4"/>
        <v>0.81318047246942071</v>
      </c>
      <c r="K28" s="62">
        <f t="shared" si="1"/>
        <v>7.4365333333333332</v>
      </c>
      <c r="L28" s="63">
        <f t="shared" si="5"/>
        <v>130.10887559510732</v>
      </c>
      <c r="Q28" s="60"/>
      <c r="R28" s="60"/>
      <c r="S28" s="60"/>
    </row>
    <row r="29" spans="1:19">
      <c r="A29" s="2">
        <v>1991</v>
      </c>
      <c r="B29" s="69">
        <f>'USDA-NASS corn 2014'!J127</f>
        <v>75957000</v>
      </c>
      <c r="C29" s="69">
        <f>'USDA-NASS corn 2014'!L127</f>
        <v>68822000</v>
      </c>
      <c r="D29" s="69">
        <f>'USDA-NASS corn 2014'!T127</f>
        <v>6140000</v>
      </c>
      <c r="E29" s="68">
        <f t="shared" si="2"/>
        <v>8.1908166804514293E-2</v>
      </c>
      <c r="F29" s="85">
        <f>'USDA-NASS corn 2014'!R127</f>
        <v>108.6</v>
      </c>
      <c r="G29" s="61">
        <f>ERSMay2011!I35</f>
        <v>1868.3946000000001</v>
      </c>
      <c r="H29" s="61">
        <f t="shared" si="3"/>
        <v>49.196113590584147</v>
      </c>
      <c r="I29" s="62">
        <f t="shared" si="0"/>
        <v>2.2074914474704648</v>
      </c>
      <c r="J29" s="62">
        <f t="shared" si="4"/>
        <v>0.77262200661466263</v>
      </c>
      <c r="K29" s="62">
        <f t="shared" si="1"/>
        <v>6.8152533333333327</v>
      </c>
      <c r="L29" s="63">
        <f t="shared" si="5"/>
        <v>123.61952105834602</v>
      </c>
      <c r="Q29" s="60"/>
      <c r="R29" s="60"/>
      <c r="S29" s="60"/>
    </row>
    <row r="30" spans="1:19">
      <c r="A30" s="2">
        <v>1992</v>
      </c>
      <c r="B30" s="69">
        <f>'USDA-NASS corn 2014'!J128</f>
        <v>79311000</v>
      </c>
      <c r="C30" s="69">
        <f>'USDA-NASS corn 2014'!L128</f>
        <v>72077000</v>
      </c>
      <c r="D30" s="69">
        <f>'USDA-NASS corn 2014'!T128</f>
        <v>6069000</v>
      </c>
      <c r="E30" s="68">
        <f t="shared" si="2"/>
        <v>7.76623243672101E-2</v>
      </c>
      <c r="F30" s="85">
        <f>'USDA-NASS corn 2014'!R128</f>
        <v>131.5</v>
      </c>
      <c r="G30" s="61">
        <f>ERSMay2011!I36</f>
        <v>1854.1758</v>
      </c>
      <c r="H30" s="61">
        <f t="shared" si="3"/>
        <v>46.75709044142679</v>
      </c>
      <c r="I30" s="62">
        <f t="shared" si="0"/>
        <v>2.8124076746120834</v>
      </c>
      <c r="J30" s="62">
        <f t="shared" si="4"/>
        <v>0.98434268611422915</v>
      </c>
      <c r="K30" s="62">
        <f t="shared" si="1"/>
        <v>8.252355555555555</v>
      </c>
      <c r="L30" s="63">
        <f t="shared" si="5"/>
        <v>157.49482977827668</v>
      </c>
      <c r="Q30" s="60"/>
      <c r="R30" s="60"/>
      <c r="S30" s="60"/>
    </row>
    <row r="31" spans="1:19">
      <c r="A31" s="2">
        <v>1993</v>
      </c>
      <c r="B31" s="69">
        <f>'USDA-NASS corn 2014'!J129</f>
        <v>73239000</v>
      </c>
      <c r="C31" s="69">
        <f>'USDA-NASS corn 2014'!L129</f>
        <v>62933000</v>
      </c>
      <c r="D31" s="69">
        <f>'USDA-NASS corn 2014'!T129</f>
        <v>6823000</v>
      </c>
      <c r="E31" s="68">
        <f t="shared" si="2"/>
        <v>9.7812374562761623E-2</v>
      </c>
      <c r="F31" s="85">
        <f>'USDA-NASS corn 2014'!R129</f>
        <v>100.7</v>
      </c>
      <c r="G31" s="61">
        <f>ERSMay2011!I37</f>
        <v>1681.4756</v>
      </c>
      <c r="H31" s="61">
        <f t="shared" si="3"/>
        <v>45.917492046587199</v>
      </c>
      <c r="I31" s="62">
        <f t="shared" si="0"/>
        <v>2.1930640266204282</v>
      </c>
      <c r="J31" s="62">
        <f t="shared" si="4"/>
        <v>0.76757240931714987</v>
      </c>
      <c r="K31" s="62">
        <f t="shared" si="1"/>
        <v>6.3194844444444449</v>
      </c>
      <c r="L31" s="63">
        <f t="shared" si="5"/>
        <v>122.81158549074398</v>
      </c>
      <c r="Q31" s="60"/>
      <c r="R31" s="60"/>
      <c r="S31" s="60"/>
    </row>
    <row r="32" spans="1:19" s="82" customFormat="1">
      <c r="A32" s="77">
        <v>1994</v>
      </c>
      <c r="B32" s="69">
        <f>'USDA-NASS corn 2014'!J130</f>
        <v>78921000</v>
      </c>
      <c r="C32" s="69">
        <f>'USDA-NASS corn 2014'!L130</f>
        <v>72514000</v>
      </c>
      <c r="D32" s="69">
        <f>'USDA-NASS corn 2014'!T130</f>
        <v>5717000</v>
      </c>
      <c r="E32" s="78">
        <f t="shared" si="2"/>
        <v>7.3078447162889387E-2</v>
      </c>
      <c r="F32" s="85">
        <f>'USDA-NASS corn 2014'!R130</f>
        <v>138.6</v>
      </c>
      <c r="G32" s="61">
        <f>ERSMay2011!I38</f>
        <v>1740.3929699999999</v>
      </c>
      <c r="H32" s="76">
        <f>2000000*G32/(B32-D32)</f>
        <v>47.549122179115891</v>
      </c>
      <c r="I32" s="80">
        <f t="shared" si="0"/>
        <v>2.914880310048598</v>
      </c>
      <c r="J32" s="62">
        <f t="shared" si="4"/>
        <v>1.0202081085170092</v>
      </c>
      <c r="K32" s="80">
        <f t="shared" si="1"/>
        <v>8.6979199999999999</v>
      </c>
      <c r="L32" s="81">
        <f t="shared" si="5"/>
        <v>163.23329736272149</v>
      </c>
      <c r="M32" s="79"/>
      <c r="N32" s="79"/>
      <c r="O32" s="79"/>
      <c r="P32" s="79"/>
      <c r="Q32" s="79"/>
      <c r="R32" s="79"/>
      <c r="S32" s="79"/>
    </row>
    <row r="33" spans="1:19">
      <c r="A33" s="2">
        <v>1995</v>
      </c>
      <c r="B33" s="69">
        <f>'USDA-NASS corn 2014'!J131</f>
        <v>71479000</v>
      </c>
      <c r="C33" s="69">
        <f>'USDA-NASS corn 2014'!L131</f>
        <v>65210000</v>
      </c>
      <c r="D33" s="69">
        <f>'USDA-NASS corn 2014'!T131</f>
        <v>5321000</v>
      </c>
      <c r="E33" s="68">
        <f t="shared" si="2"/>
        <v>7.5442004225092507E-2</v>
      </c>
      <c r="F33" s="85">
        <f>'USDA-NASS corn 2014'!R131</f>
        <v>113.5</v>
      </c>
      <c r="G33" s="61">
        <f>ERSMay2011!I39</f>
        <v>1495.7460000000001</v>
      </c>
      <c r="H33" s="76">
        <f t="shared" ref="H33:H47" si="6">2000000*G33/(B33-D33)</f>
        <v>45.21738867559479</v>
      </c>
      <c r="I33" s="62">
        <f t="shared" si="0"/>
        <v>2.5100962997728224</v>
      </c>
      <c r="J33" s="62">
        <f t="shared" si="4"/>
        <v>0.87853370492048777</v>
      </c>
      <c r="K33" s="62">
        <f t="shared" si="1"/>
        <v>7.122755555555556</v>
      </c>
      <c r="L33" s="63">
        <f t="shared" si="5"/>
        <v>140.56539278727806</v>
      </c>
      <c r="Q33" s="60"/>
      <c r="R33" s="60"/>
      <c r="S33" s="60"/>
    </row>
    <row r="34" spans="1:19">
      <c r="A34" s="2">
        <v>1996</v>
      </c>
      <c r="B34" s="69">
        <f>'USDA-NASS corn 2014'!J132</f>
        <v>79229000</v>
      </c>
      <c r="C34" s="69">
        <f>'USDA-NASS corn 2014'!L132</f>
        <v>72644000</v>
      </c>
      <c r="D34" s="69">
        <f>'USDA-NASS corn 2014'!T132</f>
        <v>5607000</v>
      </c>
      <c r="E34" s="68">
        <f t="shared" si="2"/>
        <v>7.1654036370142241E-2</v>
      </c>
      <c r="F34" s="85">
        <f>'USDA-NASS corn 2014'!R132</f>
        <v>127.1</v>
      </c>
      <c r="G34" s="61">
        <f>ERSMay2011!I40</f>
        <v>1794.8787</v>
      </c>
      <c r="H34" s="76">
        <f t="shared" si="6"/>
        <v>48.75930292575589</v>
      </c>
      <c r="I34" s="62">
        <f t="shared" ref="I34:I52" si="7">F34/H34</f>
        <v>2.6066820560074615</v>
      </c>
      <c r="J34" s="62">
        <f t="shared" si="4"/>
        <v>0.91233871960261148</v>
      </c>
      <c r="K34" s="62">
        <f t="shared" si="1"/>
        <v>7.9762311111111108</v>
      </c>
      <c r="L34" s="63">
        <f t="shared" si="5"/>
        <v>145.97419513641785</v>
      </c>
      <c r="Q34" s="60"/>
      <c r="R34" s="60"/>
      <c r="S34" s="60"/>
    </row>
    <row r="35" spans="1:19">
      <c r="A35" s="2">
        <v>1997</v>
      </c>
      <c r="B35" s="69">
        <f>'USDA-NASS corn 2014'!J133</f>
        <v>79537000</v>
      </c>
      <c r="C35" s="69">
        <f>'USDA-NASS corn 2014'!L133</f>
        <v>72671000</v>
      </c>
      <c r="D35" s="69">
        <f>'USDA-NASS corn 2014'!T133</f>
        <v>6054000</v>
      </c>
      <c r="E35" s="68">
        <f t="shared" si="2"/>
        <v>7.6900603366147985E-2</v>
      </c>
      <c r="F35" s="85">
        <f>'USDA-NASS corn 2014'!R133</f>
        <v>126.7</v>
      </c>
      <c r="G35" s="61">
        <f>ERSMay2011!I41</f>
        <v>1782.7878600000001</v>
      </c>
      <c r="H35" s="76">
        <f t="shared" si="6"/>
        <v>48.522457166963797</v>
      </c>
      <c r="I35" s="62">
        <f t="shared" si="7"/>
        <v>2.6111620762326702</v>
      </c>
      <c r="J35" s="62">
        <f t="shared" si="4"/>
        <v>0.91390672668143447</v>
      </c>
      <c r="K35" s="62">
        <f t="shared" si="1"/>
        <v>7.9511288888888885</v>
      </c>
      <c r="L35" s="63">
        <f t="shared" si="5"/>
        <v>146.22507626902953</v>
      </c>
      <c r="Q35" s="60"/>
      <c r="R35" s="60"/>
      <c r="S35" s="60"/>
    </row>
    <row r="36" spans="1:19">
      <c r="A36" s="2">
        <v>1998</v>
      </c>
      <c r="B36" s="69">
        <f>'USDA-NASS corn 2014'!J134</f>
        <v>80165000</v>
      </c>
      <c r="C36" s="69">
        <f>'USDA-NASS corn 2014'!L134</f>
        <v>72589000</v>
      </c>
      <c r="D36" s="69">
        <f>'USDA-NASS corn 2014'!T134</f>
        <v>5913000</v>
      </c>
      <c r="E36" s="68">
        <f t="shared" si="2"/>
        <v>7.5322921709001039E-2</v>
      </c>
      <c r="F36" s="85">
        <f>'USDA-NASS corn 2014'!R134</f>
        <v>134.4</v>
      </c>
      <c r="G36" s="61">
        <f>ERSMay2011!I42</f>
        <v>1666.2283200000002</v>
      </c>
      <c r="H36" s="76">
        <f t="shared" si="6"/>
        <v>44.880362010450902</v>
      </c>
      <c r="I36" s="62">
        <f t="shared" si="7"/>
        <v>2.9946282511870881</v>
      </c>
      <c r="J36" s="62">
        <f t="shared" si="4"/>
        <v>1.0481198879154807</v>
      </c>
      <c r="K36" s="62">
        <f t="shared" si="1"/>
        <v>8.4343466666666664</v>
      </c>
      <c r="L36" s="63">
        <f t="shared" si="5"/>
        <v>167.69918206647694</v>
      </c>
      <c r="Q36" s="60"/>
      <c r="R36" s="60"/>
      <c r="S36" s="60"/>
    </row>
    <row r="37" spans="1:19">
      <c r="A37" s="2">
        <v>1999</v>
      </c>
      <c r="B37" s="69">
        <f>'USDA-NASS corn 2014'!J135</f>
        <v>77386000</v>
      </c>
      <c r="C37" s="69">
        <f>'USDA-NASS corn 2014'!L135</f>
        <v>70487000</v>
      </c>
      <c r="D37" s="69">
        <f>'USDA-NASS corn 2014'!T135</f>
        <v>6037000</v>
      </c>
      <c r="E37" s="68">
        <f t="shared" si="2"/>
        <v>7.8890282787099475E-2</v>
      </c>
      <c r="F37" s="85">
        <f>'USDA-NASS corn 2014'!R135</f>
        <v>133.80000000000001</v>
      </c>
      <c r="G37" s="61">
        <f>ERSMay2011!I43</f>
        <v>1579.66686</v>
      </c>
      <c r="H37" s="76">
        <f t="shared" si="6"/>
        <v>44.28</v>
      </c>
      <c r="I37" s="62">
        <f t="shared" si="7"/>
        <v>3.0216802168021681</v>
      </c>
      <c r="J37" s="62">
        <f t="shared" si="4"/>
        <v>1.0575880758807588</v>
      </c>
      <c r="K37" s="62">
        <f t="shared" si="1"/>
        <v>8.3966933333333351</v>
      </c>
      <c r="L37" s="63">
        <f t="shared" si="5"/>
        <v>169.21409214092142</v>
      </c>
      <c r="Q37" s="60"/>
      <c r="R37" s="60"/>
      <c r="S37" s="60"/>
    </row>
    <row r="38" spans="1:19">
      <c r="A38" s="2">
        <v>2000</v>
      </c>
      <c r="B38" s="69">
        <f>'USDA-NASS corn 2014'!J136</f>
        <v>79551000</v>
      </c>
      <c r="C38" s="69">
        <f>'USDA-NASS corn 2014'!L136</f>
        <v>72440000</v>
      </c>
      <c r="D38" s="69">
        <f>'USDA-NASS corn 2014'!T136</f>
        <v>6082000</v>
      </c>
      <c r="E38" s="68">
        <f t="shared" si="2"/>
        <v>7.7455999592470903E-2</v>
      </c>
      <c r="F38" s="85">
        <f>'USDA-NASS corn 2014'!R136</f>
        <v>136.9</v>
      </c>
      <c r="G38" s="61">
        <f>ERSMay2011!I44</f>
        <v>1763.3485800000001</v>
      </c>
      <c r="H38" s="76">
        <f t="shared" si="6"/>
        <v>48.002520246634639</v>
      </c>
      <c r="I38" s="62">
        <f t="shared" si="7"/>
        <v>2.8519335921658779</v>
      </c>
      <c r="J38" s="62">
        <f t="shared" si="4"/>
        <v>0.99817675725805721</v>
      </c>
      <c r="K38" s="62">
        <f t="shared" si="1"/>
        <v>8.5912355555555564</v>
      </c>
      <c r="L38" s="63">
        <f t="shared" si="5"/>
        <v>159.70828116128916</v>
      </c>
      <c r="Q38" s="60"/>
      <c r="R38" s="60"/>
      <c r="S38" s="60"/>
    </row>
    <row r="39" spans="1:19">
      <c r="A39" s="2">
        <v>2001</v>
      </c>
      <c r="B39" s="69">
        <f>'USDA-NASS corn 2014'!J137</f>
        <v>75702000</v>
      </c>
      <c r="C39" s="69">
        <f>'USDA-NASS corn 2014'!L137</f>
        <v>68768000</v>
      </c>
      <c r="D39" s="69">
        <f>'USDA-NASS corn 2014'!T137</f>
        <v>6142000</v>
      </c>
      <c r="E39" s="68">
        <f t="shared" si="2"/>
        <v>8.1991723401415029E-2</v>
      </c>
      <c r="F39" s="85">
        <f>'USDA-NASS corn 2014'!R137</f>
        <v>138.19999999999999</v>
      </c>
      <c r="G39" s="61">
        <f>ERSMay2011!I45</f>
        <v>1552.2661799999998</v>
      </c>
      <c r="H39" s="76">
        <f t="shared" si="6"/>
        <v>44.630999999999993</v>
      </c>
      <c r="I39" s="62">
        <f t="shared" si="7"/>
        <v>3.0965024310456859</v>
      </c>
      <c r="J39" s="62">
        <f t="shared" si="4"/>
        <v>1.08377585086599</v>
      </c>
      <c r="K39" s="62">
        <f t="shared" si="1"/>
        <v>8.6728177777777766</v>
      </c>
      <c r="L39" s="63">
        <f t="shared" si="5"/>
        <v>173.40413613855841</v>
      </c>
      <c r="Q39" s="60"/>
      <c r="R39" s="60"/>
      <c r="S39" s="60"/>
    </row>
    <row r="40" spans="1:19">
      <c r="A40" s="2">
        <v>2002</v>
      </c>
      <c r="B40" s="69">
        <f>'USDA-NASS corn 2014'!J138</f>
        <v>78894000</v>
      </c>
      <c r="C40" s="69">
        <f>'USDA-NASS corn 2014'!L138</f>
        <v>69330000</v>
      </c>
      <c r="D40" s="69">
        <f>'USDA-NASS corn 2014'!T138</f>
        <v>7122000</v>
      </c>
      <c r="E40" s="68">
        <f t="shared" si="2"/>
        <v>9.3156490346884321E-2</v>
      </c>
      <c r="F40" s="85">
        <f>'USDA-NASS corn 2014'!R138</f>
        <v>129.30000000000001</v>
      </c>
      <c r="G40" s="61">
        <f>ERSMay2011!I46</f>
        <v>1700.9964</v>
      </c>
      <c r="H40" s="76">
        <f t="shared" si="6"/>
        <v>47.4</v>
      </c>
      <c r="I40" s="62">
        <f t="shared" si="7"/>
        <v>2.7278481012658231</v>
      </c>
      <c r="J40" s="62">
        <f t="shared" si="4"/>
        <v>0.95474683544303807</v>
      </c>
      <c r="K40" s="62">
        <f t="shared" si="1"/>
        <v>8.114293333333336</v>
      </c>
      <c r="L40" s="63">
        <f t="shared" si="5"/>
        <v>152.75949367088609</v>
      </c>
      <c r="Q40" s="60"/>
      <c r="R40" s="60"/>
      <c r="S40" s="60"/>
    </row>
    <row r="41" spans="1:19">
      <c r="A41" s="2">
        <v>2003</v>
      </c>
      <c r="B41" s="69">
        <f>'USDA-NASS corn 2014'!J139</f>
        <v>78603000</v>
      </c>
      <c r="C41" s="69">
        <f>'USDA-NASS corn 2014'!L139</f>
        <v>70944000</v>
      </c>
      <c r="D41" s="69">
        <f>'USDA-NASS corn 2014'!T139</f>
        <v>6583000</v>
      </c>
      <c r="E41" s="68">
        <f t="shared" si="2"/>
        <v>8.4912353115688732E-2</v>
      </c>
      <c r="F41" s="85">
        <f>'USDA-NASS corn 2014'!R139</f>
        <v>142.19999999999999</v>
      </c>
      <c r="G41" s="61">
        <f>ERSMay2011!I47</f>
        <v>1681.5256650000001</v>
      </c>
      <c r="H41" s="76">
        <f t="shared" si="6"/>
        <v>46.696075118022769</v>
      </c>
      <c r="I41" s="62">
        <f t="shared" si="7"/>
        <v>3.0452238146481099</v>
      </c>
      <c r="J41" s="62">
        <f t="shared" si="4"/>
        <v>1.0658283351268383</v>
      </c>
      <c r="K41" s="62">
        <f t="shared" si="1"/>
        <v>8.9238399999999984</v>
      </c>
      <c r="L41" s="63">
        <f t="shared" si="5"/>
        <v>170.53253362029415</v>
      </c>
      <c r="Q41" s="60"/>
      <c r="R41" s="60"/>
      <c r="S41" s="60"/>
    </row>
    <row r="42" spans="1:19">
      <c r="A42" s="2">
        <v>2004</v>
      </c>
      <c r="B42" s="69">
        <f>'USDA-NASS corn 2014'!J140</f>
        <v>80929000</v>
      </c>
      <c r="C42" s="69">
        <f>'USDA-NASS corn 2014'!L140</f>
        <v>73631000</v>
      </c>
      <c r="D42" s="69">
        <f>'USDA-NASS corn 2014'!T140</f>
        <v>6101000</v>
      </c>
      <c r="E42" s="68">
        <f t="shared" si="2"/>
        <v>7.6518838107660664E-2</v>
      </c>
      <c r="F42" s="85">
        <f>'USDA-NASS corn 2014'!R140</f>
        <v>160.30000000000001</v>
      </c>
      <c r="G42" s="61">
        <f>ERSMay2011!I48</f>
        <v>1728.8695208888887</v>
      </c>
      <c r="H42" s="76">
        <f t="shared" si="6"/>
        <v>46.209160231167175</v>
      </c>
      <c r="I42" s="62">
        <f t="shared" si="7"/>
        <v>3.4690091574501456</v>
      </c>
      <c r="J42" s="62">
        <f t="shared" si="4"/>
        <v>1.214153205107551</v>
      </c>
      <c r="K42" s="62">
        <f t="shared" si="1"/>
        <v>10.059715555555558</v>
      </c>
      <c r="L42" s="63">
        <f t="shared" si="5"/>
        <v>194.26451281720816</v>
      </c>
      <c r="Q42" s="60"/>
      <c r="R42" s="60"/>
      <c r="S42" s="60"/>
    </row>
    <row r="43" spans="1:19">
      <c r="A43" s="2">
        <v>2005</v>
      </c>
      <c r="B43" s="69">
        <f>'USDA-NASS corn 2014'!J141</f>
        <v>81779000</v>
      </c>
      <c r="C43" s="69">
        <f>'USDA-NASS corn 2014'!L141</f>
        <v>75117000</v>
      </c>
      <c r="D43" s="69">
        <f>'USDA-NASS corn 2014'!T141</f>
        <v>5930000</v>
      </c>
      <c r="E43" s="68">
        <f t="shared" si="2"/>
        <v>7.3167421372783689E-2</v>
      </c>
      <c r="F43" s="85">
        <f>'USDA-NASS corn 2014'!R141</f>
        <v>147.9</v>
      </c>
      <c r="G43" s="61">
        <f>ERSMay2011!I49</f>
        <v>1781</v>
      </c>
      <c r="H43" s="76">
        <f t="shared" si="6"/>
        <v>46.961726588353173</v>
      </c>
      <c r="I43" s="62">
        <f t="shared" si="7"/>
        <v>3.1493731330713084</v>
      </c>
      <c r="J43" s="62">
        <f t="shared" si="4"/>
        <v>1.1022805965749578</v>
      </c>
      <c r="K43" s="62">
        <f t="shared" si="1"/>
        <v>9.2815466666666655</v>
      </c>
      <c r="L43" s="63">
        <f t="shared" si="5"/>
        <v>176.36489545199328</v>
      </c>
      <c r="Q43" s="60"/>
      <c r="R43" s="60"/>
      <c r="S43" s="60"/>
    </row>
    <row r="44" spans="1:19">
      <c r="A44" s="2">
        <v>2006</v>
      </c>
      <c r="B44" s="69">
        <f>'USDA-NASS corn 2014'!J142</f>
        <v>78327000</v>
      </c>
      <c r="C44" s="69">
        <f>'USDA-NASS corn 2014'!L142</f>
        <v>70638000</v>
      </c>
      <c r="D44" s="69">
        <f>'USDA-NASS corn 2014'!T142</f>
        <v>6487000</v>
      </c>
      <c r="E44" s="68">
        <f t="shared" si="2"/>
        <v>8.4110210696920581E-2</v>
      </c>
      <c r="F44" s="85">
        <f>'USDA-NASS corn 2014'!R142</f>
        <v>149.1</v>
      </c>
      <c r="G44" s="61">
        <f>ERSMay2011!I50</f>
        <v>1696</v>
      </c>
      <c r="H44" s="76">
        <f t="shared" si="6"/>
        <v>47.216035634743875</v>
      </c>
      <c r="I44" s="62">
        <f t="shared" si="7"/>
        <v>3.1578254716981129</v>
      </c>
      <c r="J44" s="62">
        <f t="shared" si="4"/>
        <v>1.1052389150943394</v>
      </c>
      <c r="K44" s="62">
        <f t="shared" si="1"/>
        <v>9.3568533333333335</v>
      </c>
      <c r="L44" s="63">
        <f t="shared" si="5"/>
        <v>176.83822641509431</v>
      </c>
      <c r="Q44" s="60"/>
      <c r="R44" s="60"/>
      <c r="S44" s="60"/>
    </row>
    <row r="45" spans="1:19">
      <c r="A45" s="2">
        <v>2007</v>
      </c>
      <c r="B45" s="69">
        <f>'USDA-NASS corn 2014'!J143</f>
        <v>93527000</v>
      </c>
      <c r="C45" s="69">
        <f>'USDA-NASS corn 2014'!L143</f>
        <v>86520000</v>
      </c>
      <c r="D45" s="69">
        <f>'USDA-NASS corn 2014'!T143</f>
        <v>6060000</v>
      </c>
      <c r="E45" s="68">
        <f t="shared" si="2"/>
        <v>6.5456902138690862E-2</v>
      </c>
      <c r="F45" s="85">
        <f>'USDA-NASS corn 2014'!R143</f>
        <v>150.69999999999999</v>
      </c>
      <c r="G45" s="61">
        <f>ERSMay2011!I51</f>
        <v>2066</v>
      </c>
      <c r="H45" s="76">
        <f t="shared" si="6"/>
        <v>47.240673625481612</v>
      </c>
      <c r="I45" s="62">
        <f t="shared" si="7"/>
        <v>3.1900476524685377</v>
      </c>
      <c r="J45" s="62">
        <f t="shared" si="4"/>
        <v>1.1165166783639882</v>
      </c>
      <c r="K45" s="62">
        <f t="shared" si="1"/>
        <v>9.4572622222222211</v>
      </c>
      <c r="L45" s="63">
        <f t="shared" si="5"/>
        <v>178.64266853823813</v>
      </c>
      <c r="Q45" s="60"/>
      <c r="R45" s="60"/>
      <c r="S45" s="60"/>
    </row>
    <row r="46" spans="1:19">
      <c r="A46" s="2">
        <v>2008</v>
      </c>
      <c r="B46" s="69">
        <f>'USDA-NASS corn 2014'!J144</f>
        <v>85982000</v>
      </c>
      <c r="C46" s="69">
        <f>'USDA-NASS corn 2014'!L144</f>
        <v>78570000</v>
      </c>
      <c r="D46" s="69">
        <f>'USDA-NASS corn 2014'!T144</f>
        <v>5971000</v>
      </c>
      <c r="E46" s="68">
        <f t="shared" si="2"/>
        <v>7.06284524668504E-2</v>
      </c>
      <c r="F46" s="85">
        <f>'USDA-NASS corn 2014'!R144</f>
        <v>153.30000000000001</v>
      </c>
      <c r="G46" s="61">
        <f>ERSMay2011!I52</f>
        <v>1888</v>
      </c>
      <c r="H46" s="76">
        <f t="shared" si="6"/>
        <v>47.193510892252313</v>
      </c>
      <c r="I46" s="62">
        <f t="shared" si="7"/>
        <v>3.2483279396186444</v>
      </c>
      <c r="J46" s="62">
        <f t="shared" si="4"/>
        <v>1.1369147788665255</v>
      </c>
      <c r="K46" s="62">
        <f t="shared" si="1"/>
        <v>9.6204266666666687</v>
      </c>
      <c r="L46" s="63">
        <f t="shared" si="5"/>
        <v>181.90636461864409</v>
      </c>
      <c r="Q46" s="60"/>
      <c r="R46" s="60"/>
      <c r="S46" s="60"/>
    </row>
    <row r="47" spans="1:19">
      <c r="A47" s="2">
        <v>2009</v>
      </c>
      <c r="B47" s="69">
        <f>'USDA-NASS corn 2014'!J145</f>
        <v>86382000</v>
      </c>
      <c r="C47" s="69">
        <f>'USDA-NASS corn 2014'!L145</f>
        <v>79490000</v>
      </c>
      <c r="D47" s="69">
        <f>'USDA-NASS corn 2014'!T145</f>
        <v>5605000</v>
      </c>
      <c r="E47" s="68">
        <f t="shared" si="2"/>
        <v>6.5867559786121396E-2</v>
      </c>
      <c r="F47" s="85">
        <f>'USDA-NASS corn 2014'!R145</f>
        <v>164.4</v>
      </c>
      <c r="G47" s="61">
        <f>ERSMay2011!I53</f>
        <v>1424.8505474999999</v>
      </c>
      <c r="H47" s="76">
        <f t="shared" si="6"/>
        <v>35.278620089877066</v>
      </c>
      <c r="I47" s="62">
        <f t="shared" si="7"/>
        <v>4.6600462144258685</v>
      </c>
      <c r="J47" s="62">
        <f t="shared" si="4"/>
        <v>1.6310161750490539</v>
      </c>
      <c r="K47" s="62">
        <f t="shared" si="1"/>
        <v>10.317013333333334</v>
      </c>
      <c r="L47" s="63">
        <f t="shared" si="5"/>
        <v>260.96258800784864</v>
      </c>
      <c r="Q47" s="60"/>
      <c r="R47" s="60"/>
      <c r="S47" s="60"/>
    </row>
    <row r="48" spans="1:19">
      <c r="A48" s="2">
        <v>2010</v>
      </c>
      <c r="B48" s="69">
        <f>'USDA-NASS corn 2014'!J146</f>
        <v>88192000</v>
      </c>
      <c r="C48" s="69">
        <f>'USDA-NASS corn 2014'!L146</f>
        <v>81446000</v>
      </c>
      <c r="D48" s="69">
        <f>'USDA-NASS corn 2014'!T146</f>
        <v>5567000</v>
      </c>
      <c r="E48" s="68">
        <f t="shared" si="2"/>
        <v>6.3978945674784224E-2</v>
      </c>
      <c r="F48" s="85">
        <f>'USDA-NASS corn 2014'!R146</f>
        <v>152.6</v>
      </c>
      <c r="G48" s="61">
        <f>ERSMay2011!I54</f>
        <v>1933.425</v>
      </c>
      <c r="H48" s="76">
        <f>2000000*G48/(B48-D48)</f>
        <v>46.8</v>
      </c>
      <c r="I48" s="62">
        <f t="shared" si="7"/>
        <v>3.2606837606837606</v>
      </c>
      <c r="J48" s="62">
        <f t="shared" si="4"/>
        <v>1.1412393162393162</v>
      </c>
      <c r="K48" s="62">
        <f t="shared" si="1"/>
        <v>9.5764977777777798</v>
      </c>
      <c r="L48" s="63">
        <f t="shared" si="5"/>
        <v>182.59829059829059</v>
      </c>
      <c r="Q48" s="60"/>
      <c r="R48" s="60"/>
      <c r="S48" s="60"/>
    </row>
    <row r="49" spans="1:19">
      <c r="A49" s="2">
        <v>2011</v>
      </c>
      <c r="B49" s="69">
        <f>'USDA-NASS corn 2014'!J147</f>
        <v>91936000</v>
      </c>
      <c r="C49" s="69">
        <f>'USDA-NASS corn 2014'!L147</f>
        <v>83879000</v>
      </c>
      <c r="D49" s="69">
        <f>'USDA-NASS corn 2014'!T147</f>
        <v>5935000</v>
      </c>
      <c r="E49" s="68">
        <f t="shared" si="2"/>
        <v>6.6081011868973652E-2</v>
      </c>
      <c r="F49" s="85">
        <f>'USDA-NASS corn 2014'!R147</f>
        <v>146.80000000000001</v>
      </c>
      <c r="G49" s="72"/>
      <c r="H49" s="75">
        <v>48</v>
      </c>
      <c r="I49" s="65">
        <f t="shared" si="7"/>
        <v>3.0583333333333336</v>
      </c>
      <c r="J49" s="65">
        <f t="shared" si="4"/>
        <v>1.0704166666666666</v>
      </c>
      <c r="K49" s="62">
        <f t="shared" ref="K49:K52" si="8">F49*56*2.471/2205</f>
        <v>9.2125155555555569</v>
      </c>
      <c r="L49" s="63">
        <f t="shared" si="5"/>
        <v>171.26666666666668</v>
      </c>
      <c r="Q49" s="60"/>
      <c r="R49" s="60"/>
      <c r="S49" s="60"/>
    </row>
    <row r="50" spans="1:19">
      <c r="A50" s="2">
        <v>2012</v>
      </c>
      <c r="B50" s="69">
        <f>'USDA-NASS corn 2014'!J148</f>
        <v>97291000</v>
      </c>
      <c r="C50" s="69">
        <f>'USDA-NASS corn 2014'!L148</f>
        <v>87365000</v>
      </c>
      <c r="D50" s="69">
        <f>'USDA-NASS corn 2014'!T148</f>
        <v>7419000</v>
      </c>
      <c r="E50" s="68">
        <f t="shared" si="2"/>
        <v>7.8272704253882511E-2</v>
      </c>
      <c r="F50" s="85">
        <f>'USDA-NASS corn 2014'!R148</f>
        <v>123.1</v>
      </c>
      <c r="H50" s="75">
        <v>49</v>
      </c>
      <c r="I50" s="65">
        <f t="shared" si="7"/>
        <v>2.5122448979591834</v>
      </c>
      <c r="J50" s="65">
        <f t="shared" si="4"/>
        <v>0.87928571428571412</v>
      </c>
      <c r="K50" s="62">
        <f t="shared" si="8"/>
        <v>7.7252088888888881</v>
      </c>
      <c r="L50" s="63">
        <f t="shared" si="5"/>
        <v>140.68571428571425</v>
      </c>
    </row>
    <row r="51" spans="1:19">
      <c r="A51" s="2">
        <v>2013</v>
      </c>
      <c r="B51" s="69">
        <f>'USDA-NASS corn 2014'!J149</f>
        <v>95365000</v>
      </c>
      <c r="C51" s="69">
        <f>'USDA-NASS corn 2014'!L149</f>
        <v>87451000</v>
      </c>
      <c r="D51" s="69">
        <f>'USDA-NASS corn 2014'!T149</f>
        <v>6281000</v>
      </c>
      <c r="E51" s="68">
        <f t="shared" si="2"/>
        <v>6.7010199291597322E-2</v>
      </c>
      <c r="F51" s="85">
        <f>'USDA-NASS corn 2014'!R149</f>
        <v>158.1</v>
      </c>
      <c r="G51" s="63"/>
      <c r="H51" s="75">
        <v>50</v>
      </c>
      <c r="I51" s="65">
        <f t="shared" si="7"/>
        <v>3.1619999999999999</v>
      </c>
      <c r="J51" s="65">
        <f t="shared" si="4"/>
        <v>1.1066999999999998</v>
      </c>
      <c r="K51" s="62">
        <f t="shared" si="8"/>
        <v>9.9216533333333334</v>
      </c>
      <c r="L51" s="63">
        <f t="shared" si="5"/>
        <v>177.072</v>
      </c>
    </row>
    <row r="52" spans="1:19">
      <c r="A52" s="2">
        <v>2014</v>
      </c>
      <c r="B52" s="69">
        <f>'USDA-NASS corn 2014'!J150</f>
        <v>90597000</v>
      </c>
      <c r="C52" s="69">
        <f>'USDA-NASS corn 2014'!L150</f>
        <v>83136000</v>
      </c>
      <c r="D52" s="69">
        <f>'USDA-NASS corn 2014'!T150</f>
        <v>6371000</v>
      </c>
      <c r="E52" s="68">
        <f t="shared" ref="E52" si="9">D52/SUM(C52:D52)</f>
        <v>7.1178790485660337E-2</v>
      </c>
      <c r="F52" s="85">
        <f>'USDA-NASS corn 2014'!R150</f>
        <v>171</v>
      </c>
      <c r="G52" s="63">
        <f>NASSenvFERT!J52/2000000</f>
        <v>2036</v>
      </c>
      <c r="H52" s="76">
        <f>64*0.8</f>
        <v>51.2</v>
      </c>
      <c r="I52" s="62">
        <f t="shared" si="7"/>
        <v>3.33984375</v>
      </c>
      <c r="J52" s="62">
        <f t="shared" si="4"/>
        <v>1.1689453125</v>
      </c>
      <c r="K52" s="62">
        <f t="shared" si="8"/>
        <v>10.731200000000001</v>
      </c>
      <c r="L52" s="63">
        <f t="shared" si="5"/>
        <v>187.03125</v>
      </c>
    </row>
    <row r="53" spans="1:19">
      <c r="G53" s="63"/>
      <c r="H53" s="66"/>
      <c r="I53" s="64"/>
      <c r="J53" s="64"/>
    </row>
    <row r="54" spans="1:19">
      <c r="G54" s="152"/>
      <c r="H54" s="66"/>
      <c r="I54" s="64"/>
      <c r="J54" s="64"/>
    </row>
    <row r="55" spans="1:19">
      <c r="G55" s="63"/>
      <c r="H55" s="154"/>
      <c r="I55" s="64"/>
      <c r="J55" s="64"/>
    </row>
    <row r="56" spans="1:19">
      <c r="G56" s="63"/>
      <c r="H56" s="66"/>
      <c r="I56" s="64"/>
      <c r="J56" s="64"/>
    </row>
    <row r="57" spans="1:19">
      <c r="G57" s="63"/>
    </row>
    <row r="58" spans="1:19">
      <c r="G58" s="63"/>
    </row>
    <row r="59" spans="1:19">
      <c r="G59" s="63"/>
    </row>
    <row r="60" spans="1:19">
      <c r="F60" s="61"/>
      <c r="G60" s="63"/>
    </row>
    <row r="61" spans="1:19">
      <c r="G61" s="63"/>
    </row>
    <row r="62" spans="1:19">
      <c r="G62" s="63"/>
    </row>
    <row r="63" spans="1:19">
      <c r="G63" s="63"/>
    </row>
    <row r="64" spans="1:19">
      <c r="G64" s="63"/>
    </row>
    <row r="65" spans="1:7">
      <c r="G65" s="63"/>
    </row>
    <row r="66" spans="1:7">
      <c r="G66" s="63"/>
    </row>
    <row r="67" spans="1:7">
      <c r="G67" s="63"/>
    </row>
    <row r="68" spans="1:7">
      <c r="G68" s="63"/>
    </row>
    <row r="69" spans="1:7">
      <c r="A69" s="4"/>
    </row>
    <row r="70" spans="1:7">
      <c r="A70" s="4"/>
    </row>
    <row r="71" spans="1:7">
      <c r="A71" s="4"/>
    </row>
    <row r="72" spans="1:7">
      <c r="A72" s="4"/>
    </row>
    <row r="73" spans="1:7">
      <c r="A73" s="4"/>
    </row>
    <row r="74" spans="1:7">
      <c r="A74" s="4"/>
    </row>
    <row r="75" spans="1:7">
      <c r="A75" s="4"/>
    </row>
    <row r="76" spans="1:7">
      <c r="A76" s="4"/>
    </row>
    <row r="77" spans="1:7">
      <c r="A77" s="4"/>
    </row>
    <row r="78" spans="1:7">
      <c r="A78" s="4"/>
    </row>
    <row r="79" spans="1:7">
      <c r="A79" s="4"/>
    </row>
    <row r="80" spans="1:7">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6">
      <c r="A97" s="4"/>
    </row>
    <row r="98" spans="1:6">
      <c r="A98" s="4"/>
    </row>
    <row r="100" spans="1:6">
      <c r="A100" s="4"/>
      <c r="B100" s="71"/>
      <c r="C100" s="71"/>
      <c r="D100" s="71"/>
      <c r="E100" s="67"/>
      <c r="F100" s="67"/>
    </row>
    <row r="101" spans="1:6">
      <c r="A101" s="4"/>
      <c r="B101" s="71"/>
      <c r="C101" s="71"/>
      <c r="D101" s="71"/>
      <c r="E101" s="67"/>
      <c r="F101" s="67"/>
    </row>
    <row r="102" spans="1:6">
      <c r="A102" s="4"/>
      <c r="B102" s="71"/>
      <c r="C102" s="71"/>
      <c r="D102" s="71"/>
      <c r="E102" s="67"/>
      <c r="F102" s="67"/>
    </row>
    <row r="103" spans="1:6">
      <c r="A103" s="4"/>
      <c r="B103" s="71"/>
      <c r="C103" s="71"/>
      <c r="D103" s="71"/>
      <c r="E103" s="67"/>
      <c r="F103" s="67"/>
    </row>
    <row r="104" spans="1:6">
      <c r="A104" s="4"/>
      <c r="B104" s="71"/>
      <c r="C104" s="71"/>
      <c r="D104" s="71"/>
      <c r="E104" s="67"/>
      <c r="F104" s="67"/>
    </row>
    <row r="105" spans="1:6">
      <c r="A105" s="4"/>
      <c r="B105" s="71"/>
      <c r="C105" s="71"/>
      <c r="D105" s="71"/>
      <c r="E105" s="67"/>
      <c r="F105" s="67"/>
    </row>
    <row r="106" spans="1:6">
      <c r="A106" s="4"/>
      <c r="B106" s="71"/>
      <c r="C106" s="71"/>
      <c r="D106" s="71"/>
      <c r="E106" s="67"/>
      <c r="F106" s="67"/>
    </row>
    <row r="107" spans="1:6">
      <c r="A107" s="4"/>
      <c r="B107" s="71"/>
      <c r="C107" s="71"/>
      <c r="D107" s="71"/>
      <c r="E107" s="67"/>
      <c r="F107" s="67"/>
    </row>
    <row r="108" spans="1:6">
      <c r="A108" s="4"/>
      <c r="B108" s="71"/>
      <c r="C108" s="71"/>
      <c r="D108" s="71"/>
      <c r="E108" s="67"/>
      <c r="F108" s="67"/>
    </row>
    <row r="109" spans="1:6">
      <c r="A109" s="4"/>
      <c r="B109" s="71"/>
      <c r="C109" s="71"/>
      <c r="D109" s="71"/>
      <c r="E109" s="67"/>
      <c r="F109" s="67"/>
    </row>
    <row r="110" spans="1:6">
      <c r="A110" s="4"/>
      <c r="B110" s="71"/>
      <c r="C110" s="71"/>
      <c r="D110" s="71"/>
      <c r="E110" s="67"/>
      <c r="F110" s="67"/>
    </row>
    <row r="111" spans="1:6">
      <c r="A111" s="4"/>
      <c r="B111" s="71"/>
      <c r="C111" s="71"/>
      <c r="D111" s="71"/>
      <c r="E111" s="67"/>
      <c r="F111" s="67"/>
    </row>
    <row r="112" spans="1:6">
      <c r="A112" s="4"/>
      <c r="B112" s="71"/>
      <c r="C112" s="71"/>
      <c r="D112" s="71"/>
      <c r="E112" s="67"/>
      <c r="F112" s="67"/>
    </row>
    <row r="113" spans="1:6">
      <c r="A113" s="4"/>
      <c r="B113" s="71"/>
      <c r="C113" s="71"/>
      <c r="D113" s="71"/>
      <c r="E113" s="67"/>
      <c r="F113" s="67"/>
    </row>
    <row r="114" spans="1:6">
      <c r="A114" s="4"/>
      <c r="B114" s="71"/>
      <c r="C114" s="71"/>
      <c r="D114" s="71"/>
      <c r="E114" s="67"/>
      <c r="F114" s="67"/>
    </row>
    <row r="115" spans="1:6">
      <c r="A115" s="4"/>
      <c r="B115" s="71"/>
      <c r="C115" s="71"/>
      <c r="D115" s="71"/>
      <c r="E115" s="67"/>
      <c r="F115" s="67"/>
    </row>
    <row r="116" spans="1:6">
      <c r="A116" s="4"/>
      <c r="B116" s="71"/>
      <c r="C116" s="71"/>
      <c r="D116" s="71"/>
      <c r="E116" s="67"/>
      <c r="F116" s="67"/>
    </row>
    <row r="117" spans="1:6">
      <c r="A117" s="4"/>
      <c r="B117" s="71"/>
      <c r="C117" s="71"/>
      <c r="D117" s="71"/>
      <c r="E117" s="67"/>
      <c r="F117" s="67"/>
    </row>
    <row r="118" spans="1:6">
      <c r="A118" s="4"/>
      <c r="B118" s="71"/>
      <c r="C118" s="71"/>
      <c r="D118" s="71"/>
      <c r="E118" s="67"/>
      <c r="F118" s="67"/>
    </row>
    <row r="119" spans="1:6">
      <c r="A119" s="4"/>
      <c r="B119" s="71"/>
      <c r="C119" s="71"/>
      <c r="D119" s="71"/>
      <c r="E119" s="67"/>
      <c r="F119" s="67"/>
    </row>
    <row r="120" spans="1:6">
      <c r="A120" s="4"/>
      <c r="B120" s="71"/>
      <c r="C120" s="71"/>
      <c r="D120" s="71"/>
      <c r="E120" s="67"/>
      <c r="F120" s="67"/>
    </row>
    <row r="121" spans="1:6">
      <c r="A121" s="4"/>
      <c r="B121" s="71"/>
      <c r="C121" s="71"/>
      <c r="D121" s="71"/>
      <c r="E121" s="67"/>
      <c r="F121" s="67"/>
    </row>
    <row r="122" spans="1:6">
      <c r="A122" s="4"/>
      <c r="B122" s="71"/>
      <c r="C122" s="71"/>
      <c r="D122" s="71"/>
      <c r="E122" s="67"/>
      <c r="F122" s="67"/>
    </row>
    <row r="123" spans="1:6">
      <c r="A123" s="4"/>
      <c r="B123" s="71"/>
      <c r="C123" s="71"/>
      <c r="D123" s="71"/>
      <c r="E123" s="67"/>
      <c r="F123" s="67"/>
    </row>
    <row r="124" spans="1:6">
      <c r="A124" s="4"/>
      <c r="B124" s="71"/>
      <c r="C124" s="71"/>
      <c r="D124" s="71"/>
      <c r="E124" s="67"/>
      <c r="F124" s="67"/>
    </row>
  </sheetData>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4"/>
  <sheetViews>
    <sheetView zoomScale="90" zoomScaleNormal="90" workbookViewId="0">
      <pane xSplit="1" ySplit="1" topLeftCell="B2" activePane="bottomRight" state="frozen"/>
      <selection pane="topRight" activeCell="B1" sqref="B1"/>
      <selection pane="bottomLeft" activeCell="A2" sqref="A2"/>
      <selection pane="bottomRight" activeCell="J4" sqref="J4"/>
    </sheetView>
  </sheetViews>
  <sheetFormatPr defaultRowHeight="15"/>
  <cols>
    <col min="1" max="1" width="10.5703125" bestFit="1" customWidth="1"/>
    <col min="2" max="4" width="16" style="70" customWidth="1"/>
    <col min="5" max="5" width="16" style="60" customWidth="1"/>
    <col min="6" max="6" width="19.85546875" style="60" customWidth="1"/>
    <col min="7" max="7" width="14.5703125" style="60" customWidth="1"/>
    <col min="8" max="8" width="13" style="60" customWidth="1"/>
    <col min="9" max="9" width="13.5703125" style="60" customWidth="1"/>
    <col min="10" max="16" width="9.140625" style="60" customWidth="1"/>
  </cols>
  <sheetData>
    <row r="1" spans="1:19" ht="87.75" customHeight="1">
      <c r="A1" s="3" t="s">
        <v>0</v>
      </c>
      <c r="B1" s="69" t="s">
        <v>66</v>
      </c>
      <c r="C1" s="69" t="s">
        <v>67</v>
      </c>
      <c r="D1" s="69" t="s">
        <v>68</v>
      </c>
      <c r="E1" s="59" t="s">
        <v>27</v>
      </c>
      <c r="F1" s="59" t="s">
        <v>1</v>
      </c>
      <c r="G1" s="59" t="s">
        <v>124</v>
      </c>
      <c r="H1" s="59" t="s">
        <v>125</v>
      </c>
      <c r="I1" s="59" t="s">
        <v>126</v>
      </c>
      <c r="J1" s="59" t="s">
        <v>127</v>
      </c>
      <c r="K1" s="59" t="s">
        <v>18</v>
      </c>
      <c r="L1" s="59" t="s">
        <v>19</v>
      </c>
      <c r="Q1" s="60"/>
      <c r="R1" s="60"/>
      <c r="S1" s="60"/>
    </row>
    <row r="2" spans="1:19">
      <c r="A2" s="2">
        <v>1964</v>
      </c>
      <c r="B2" s="69">
        <f>'USDA-NASS corn 2014'!J100</f>
        <v>65823000</v>
      </c>
      <c r="C2" s="69">
        <f>'USDA-NASS corn 2014'!L100</f>
        <v>55369000</v>
      </c>
      <c r="D2" s="69">
        <f>'USDA-NASS corn 2014'!T100</f>
        <v>8620000</v>
      </c>
      <c r="E2" s="68">
        <f>D2/SUM(C2:D2)</f>
        <v>0.13471065339355201</v>
      </c>
      <c r="F2" s="85">
        <f>'USDA-NASS corn 2014'!R100</f>
        <v>62.9</v>
      </c>
      <c r="G2" s="61">
        <f>ERSMay2011!N8</f>
        <v>829.36980000000005</v>
      </c>
      <c r="H2" s="61">
        <f>2000000*G2/B2</f>
        <v>25.2</v>
      </c>
      <c r="I2" s="62">
        <f t="shared" ref="I2:I33" si="0">F2/H2</f>
        <v>2.496031746031746</v>
      </c>
      <c r="J2" s="62">
        <f>0.25*I2</f>
        <v>0.62400793650793651</v>
      </c>
      <c r="K2" s="62">
        <f t="shared" ref="K2:K48" si="1">F2*56*2.471/2205</f>
        <v>3.9473244444444449</v>
      </c>
      <c r="L2" s="63">
        <f>I2*56</f>
        <v>139.77777777777777</v>
      </c>
      <c r="Q2" s="60"/>
      <c r="R2" s="60"/>
      <c r="S2" s="60"/>
    </row>
    <row r="3" spans="1:19">
      <c r="A3" s="2">
        <v>1965</v>
      </c>
      <c r="B3" s="69">
        <f>'USDA-NASS corn 2014'!J101</f>
        <v>65171000</v>
      </c>
      <c r="C3" s="69">
        <f>'USDA-NASS corn 2014'!L101</f>
        <v>55392000</v>
      </c>
      <c r="D3" s="69">
        <f>'USDA-NASS corn 2014'!T101</f>
        <v>8054000</v>
      </c>
      <c r="E3" s="68">
        <f t="shared" ref="E3:E51" si="2">D3/SUM(C3:D3)</f>
        <v>0.1269425968540176</v>
      </c>
      <c r="F3" s="85">
        <f>'USDA-NASS corn 2014'!R101</f>
        <v>74.099999999999994</v>
      </c>
      <c r="G3" s="61">
        <f>ERSMay2011!N9</f>
        <v>1204.3600800000002</v>
      </c>
      <c r="H3" s="61">
        <f t="shared" ref="H3:H31" si="3">2000000*G3/B3</f>
        <v>36.960000000000008</v>
      </c>
      <c r="I3" s="62">
        <f t="shared" si="0"/>
        <v>2.0048701298701292</v>
      </c>
      <c r="J3" s="62">
        <f t="shared" ref="J3:J52" si="4">0.25*I3</f>
        <v>0.50121753246753231</v>
      </c>
      <c r="K3" s="62">
        <f t="shared" si="1"/>
        <v>4.6501866666666665</v>
      </c>
      <c r="L3" s="63">
        <f t="shared" ref="L3:L52" si="5">I3*56</f>
        <v>112.27272727272724</v>
      </c>
      <c r="Q3" s="60"/>
      <c r="R3" s="60"/>
      <c r="S3" s="60"/>
    </row>
    <row r="4" spans="1:19">
      <c r="A4" s="2">
        <v>1966</v>
      </c>
      <c r="B4" s="69">
        <f>'USDA-NASS corn 2014'!J102</f>
        <v>66347000</v>
      </c>
      <c r="C4" s="69">
        <f>'USDA-NASS corn 2014'!L102</f>
        <v>57002000</v>
      </c>
      <c r="D4" s="69">
        <f>'USDA-NASS corn 2014'!T102</f>
        <v>7934000</v>
      </c>
      <c r="E4" s="68">
        <f t="shared" si="2"/>
        <v>0.12218184058149563</v>
      </c>
      <c r="F4" s="85">
        <f>'USDA-NASS corn 2014'!R102</f>
        <v>73.099999999999994</v>
      </c>
      <c r="G4" s="61">
        <f>ERSMay2011!N10</f>
        <v>1512.7116000000001</v>
      </c>
      <c r="H4" s="61">
        <f t="shared" si="3"/>
        <v>45.6</v>
      </c>
      <c r="I4" s="62">
        <f t="shared" si="0"/>
        <v>1.6030701754385963</v>
      </c>
      <c r="J4" s="62">
        <f t="shared" si="4"/>
        <v>0.40076754385964908</v>
      </c>
      <c r="K4" s="62">
        <f t="shared" si="1"/>
        <v>4.587431111111111</v>
      </c>
      <c r="L4" s="63">
        <f t="shared" si="5"/>
        <v>89.771929824561397</v>
      </c>
      <c r="Q4" s="60"/>
      <c r="R4" s="60"/>
      <c r="S4" s="60"/>
    </row>
    <row r="5" spans="1:19">
      <c r="A5" s="2">
        <v>1967</v>
      </c>
      <c r="B5" s="69">
        <f>'USDA-NASS corn 2014'!J103</f>
        <v>71156000</v>
      </c>
      <c r="C5" s="69">
        <f>'USDA-NASS corn 2014'!L103</f>
        <v>60694000</v>
      </c>
      <c r="D5" s="69">
        <f>'USDA-NASS corn 2014'!T103</f>
        <v>8363000</v>
      </c>
      <c r="E5" s="68">
        <f t="shared" si="2"/>
        <v>0.12110285706010976</v>
      </c>
      <c r="F5" s="85">
        <f>'USDA-NASS corn 2014'!R103</f>
        <v>80.099999999999994</v>
      </c>
      <c r="G5" s="61">
        <f>ERSMay2011!N11</f>
        <v>1750.4376000000002</v>
      </c>
      <c r="H5" s="61">
        <f t="shared" si="3"/>
        <v>49.20000000000001</v>
      </c>
      <c r="I5" s="62">
        <f t="shared" si="0"/>
        <v>1.6280487804878043</v>
      </c>
      <c r="J5" s="62">
        <f t="shared" si="4"/>
        <v>0.40701219512195108</v>
      </c>
      <c r="K5" s="62">
        <f t="shared" si="1"/>
        <v>5.0267199999999992</v>
      </c>
      <c r="L5" s="63">
        <f t="shared" si="5"/>
        <v>91.170731707317046</v>
      </c>
      <c r="Q5" s="60"/>
      <c r="R5" s="60"/>
      <c r="S5" s="60"/>
    </row>
    <row r="6" spans="1:19">
      <c r="A6" s="2">
        <v>1968</v>
      </c>
      <c r="B6" s="69">
        <f>'USDA-NASS corn 2014'!J104</f>
        <v>65126000</v>
      </c>
      <c r="C6" s="69">
        <f>'USDA-NASS corn 2014'!L104</f>
        <v>55980000</v>
      </c>
      <c r="D6" s="69">
        <f>'USDA-NASS corn 2014'!T104</f>
        <v>7879000</v>
      </c>
      <c r="E6" s="68">
        <f t="shared" si="2"/>
        <v>0.1233811992044974</v>
      </c>
      <c r="F6" s="85">
        <f>'USDA-NASS corn 2014'!R104</f>
        <v>79.5</v>
      </c>
      <c r="G6" s="61">
        <f>ERSMay2011!N12</f>
        <v>1777.9398000000001</v>
      </c>
      <c r="H6" s="61">
        <f t="shared" si="3"/>
        <v>54.6</v>
      </c>
      <c r="I6" s="62">
        <f t="shared" si="0"/>
        <v>1.456043956043956</v>
      </c>
      <c r="J6" s="62">
        <f t="shared" si="4"/>
        <v>0.36401098901098899</v>
      </c>
      <c r="K6" s="62">
        <f t="shared" si="1"/>
        <v>4.989066666666667</v>
      </c>
      <c r="L6" s="63">
        <f t="shared" si="5"/>
        <v>81.538461538461533</v>
      </c>
      <c r="Q6" s="60"/>
      <c r="R6" s="60"/>
      <c r="S6" s="60"/>
    </row>
    <row r="7" spans="1:19">
      <c r="A7" s="2">
        <v>1969</v>
      </c>
      <c r="B7" s="69">
        <f>'USDA-NASS corn 2014'!J105</f>
        <v>64264000</v>
      </c>
      <c r="C7" s="69">
        <f>'USDA-NASS corn 2014'!L105</f>
        <v>54574000</v>
      </c>
      <c r="D7" s="69">
        <f>'USDA-NASS corn 2014'!T105</f>
        <v>7892000</v>
      </c>
      <c r="E7" s="68">
        <f t="shared" si="2"/>
        <v>0.12634072935677007</v>
      </c>
      <c r="F7" s="85">
        <f>'USDA-NASS corn 2014'!R105</f>
        <v>85.9</v>
      </c>
      <c r="G7" s="61">
        <f>ERSMay2011!N13</f>
        <v>1765.3320800000001</v>
      </c>
      <c r="H7" s="61">
        <f t="shared" si="3"/>
        <v>54.940000000000005</v>
      </c>
      <c r="I7" s="62">
        <f t="shared" si="0"/>
        <v>1.5635238441936659</v>
      </c>
      <c r="J7" s="62">
        <f t="shared" si="4"/>
        <v>0.39088096104841646</v>
      </c>
      <c r="K7" s="62">
        <f t="shared" si="1"/>
        <v>5.390702222222223</v>
      </c>
      <c r="L7" s="63">
        <f t="shared" si="5"/>
        <v>87.557335274845286</v>
      </c>
      <c r="Q7" s="60"/>
      <c r="R7" s="60"/>
      <c r="S7" s="60"/>
    </row>
    <row r="8" spans="1:19">
      <c r="A8" s="2">
        <v>1970</v>
      </c>
      <c r="B8" s="69">
        <f>'USDA-NASS corn 2014'!J106</f>
        <v>66863000</v>
      </c>
      <c r="C8" s="69">
        <f>'USDA-NASS corn 2014'!L106</f>
        <v>57358000</v>
      </c>
      <c r="D8" s="69">
        <f>'USDA-NASS corn 2014'!T106</f>
        <v>8078000</v>
      </c>
      <c r="E8" s="68">
        <f t="shared" si="2"/>
        <v>0.12344886606760805</v>
      </c>
      <c r="F8" s="85">
        <f>'USDA-NASS corn 2014'!R106</f>
        <v>72.400000000000006</v>
      </c>
      <c r="G8" s="61">
        <f>ERSMay2011!N14</f>
        <v>2046.0078000000001</v>
      </c>
      <c r="H8" s="61">
        <f t="shared" si="3"/>
        <v>61.2</v>
      </c>
      <c r="I8" s="62">
        <f t="shared" si="0"/>
        <v>1.1830065359477124</v>
      </c>
      <c r="J8" s="62">
        <f t="shared" si="4"/>
        <v>0.29575163398692811</v>
      </c>
      <c r="K8" s="62">
        <f t="shared" si="1"/>
        <v>4.543502222222223</v>
      </c>
      <c r="L8" s="63">
        <f t="shared" si="5"/>
        <v>66.248366013071902</v>
      </c>
      <c r="Q8" s="60"/>
      <c r="R8" s="60"/>
      <c r="S8" s="60"/>
    </row>
    <row r="9" spans="1:19">
      <c r="A9" s="2">
        <v>1971</v>
      </c>
      <c r="B9" s="69">
        <f>'USDA-NASS corn 2014'!J107</f>
        <v>74179000</v>
      </c>
      <c r="C9" s="69">
        <f>'USDA-NASS corn 2014'!L107</f>
        <v>64123000</v>
      </c>
      <c r="D9" s="69">
        <f>'USDA-NASS corn 2014'!T107</f>
        <v>8814000</v>
      </c>
      <c r="E9" s="68">
        <f>D9/SUM(C9:D9)</f>
        <v>0.12084401606866199</v>
      </c>
      <c r="F9" s="85">
        <f>'USDA-NASS corn 2014'!R107</f>
        <v>88.1</v>
      </c>
      <c r="G9" s="61">
        <f>ERSMay2011!N15</f>
        <v>1946.45696</v>
      </c>
      <c r="H9" s="61">
        <f t="shared" si="3"/>
        <v>52.48</v>
      </c>
      <c r="I9" s="62">
        <f t="shared" si="0"/>
        <v>1.678734756097561</v>
      </c>
      <c r="J9" s="62">
        <f t="shared" si="4"/>
        <v>0.41968368902439024</v>
      </c>
      <c r="K9" s="62">
        <f t="shared" si="1"/>
        <v>5.5287644444444437</v>
      </c>
      <c r="L9" s="63">
        <f t="shared" si="5"/>
        <v>94.009146341463406</v>
      </c>
      <c r="Q9" s="60"/>
      <c r="R9" s="60"/>
      <c r="S9" s="60"/>
    </row>
    <row r="10" spans="1:19">
      <c r="A10" s="2">
        <v>1972</v>
      </c>
      <c r="B10" s="69">
        <f>'USDA-NASS corn 2014'!J108</f>
        <v>67126000</v>
      </c>
      <c r="C10" s="69">
        <f>'USDA-NASS corn 2014'!L108</f>
        <v>57513000</v>
      </c>
      <c r="D10" s="69">
        <f>'USDA-NASS corn 2014'!T108</f>
        <v>8351000</v>
      </c>
      <c r="E10" s="68">
        <f t="shared" si="2"/>
        <v>0.12679157050892748</v>
      </c>
      <c r="F10" s="85">
        <f>'USDA-NASS corn 2014'!R108</f>
        <v>97</v>
      </c>
      <c r="G10" s="61">
        <f>ERSMay2011!N16</f>
        <v>1991.62842</v>
      </c>
      <c r="H10" s="61">
        <f t="shared" si="3"/>
        <v>59.34</v>
      </c>
      <c r="I10" s="62">
        <f t="shared" si="0"/>
        <v>1.6346477923828782</v>
      </c>
      <c r="J10" s="62">
        <f t="shared" si="4"/>
        <v>0.40866194809571954</v>
      </c>
      <c r="K10" s="62">
        <f t="shared" si="1"/>
        <v>6.0872888888888887</v>
      </c>
      <c r="L10" s="63">
        <f t="shared" si="5"/>
        <v>91.540276373441174</v>
      </c>
      <c r="Q10" s="60"/>
      <c r="R10" s="60"/>
      <c r="S10" s="60"/>
    </row>
    <row r="11" spans="1:19">
      <c r="A11" s="2">
        <v>1973</v>
      </c>
      <c r="B11" s="69">
        <f>'USDA-NASS corn 2014'!J109</f>
        <v>72253000</v>
      </c>
      <c r="C11" s="69">
        <f>'USDA-NASS corn 2014'!L109</f>
        <v>62143000</v>
      </c>
      <c r="D11" s="69">
        <f>'USDA-NASS corn 2014'!T109</f>
        <v>9023000</v>
      </c>
      <c r="E11" s="68">
        <f t="shared" si="2"/>
        <v>0.12678807295618694</v>
      </c>
      <c r="F11" s="85">
        <f>'USDA-NASS corn 2014'!R109</f>
        <v>91.3</v>
      </c>
      <c r="G11" s="61">
        <f>ERSMay2011!N17</f>
        <v>2051.9852000000001</v>
      </c>
      <c r="H11" s="61">
        <f t="shared" si="3"/>
        <v>56.8</v>
      </c>
      <c r="I11" s="62">
        <f t="shared" si="0"/>
        <v>1.6073943661971832</v>
      </c>
      <c r="J11" s="62">
        <f t="shared" si="4"/>
        <v>0.40184859154929581</v>
      </c>
      <c r="K11" s="62">
        <f t="shared" si="1"/>
        <v>5.7295822222222226</v>
      </c>
      <c r="L11" s="63">
        <f t="shared" si="5"/>
        <v>90.014084507042256</v>
      </c>
      <c r="Q11" s="60"/>
      <c r="R11" s="60"/>
      <c r="S11" s="60"/>
    </row>
    <row r="12" spans="1:19">
      <c r="A12" s="2">
        <v>1974</v>
      </c>
      <c r="B12" s="69">
        <f>'USDA-NASS corn 2014'!J110</f>
        <v>77935000</v>
      </c>
      <c r="C12" s="69">
        <f>'USDA-NASS corn 2014'!L110</f>
        <v>65405000</v>
      </c>
      <c r="D12" s="69">
        <f>'USDA-NASS corn 2014'!T110</f>
        <v>10844000</v>
      </c>
      <c r="E12" s="68">
        <f t="shared" si="2"/>
        <v>0.14221825860011278</v>
      </c>
      <c r="F12" s="85">
        <f>'USDA-NASS corn 2014'!R110</f>
        <v>71.900000000000006</v>
      </c>
      <c r="G12" s="61">
        <f>ERSMay2011!N18</f>
        <v>2361.040825</v>
      </c>
      <c r="H12" s="61">
        <f t="shared" si="3"/>
        <v>60.59</v>
      </c>
      <c r="I12" s="62">
        <f t="shared" si="0"/>
        <v>1.1866644660835122</v>
      </c>
      <c r="J12" s="62">
        <f t="shared" si="4"/>
        <v>0.29666611652087804</v>
      </c>
      <c r="K12" s="62">
        <f t="shared" si="1"/>
        <v>4.5121244444444448</v>
      </c>
      <c r="L12" s="63">
        <f t="shared" si="5"/>
        <v>66.453210100676685</v>
      </c>
      <c r="Q12" s="60"/>
      <c r="R12" s="60"/>
      <c r="S12" s="60"/>
    </row>
    <row r="13" spans="1:19">
      <c r="A13" s="2">
        <v>1975</v>
      </c>
      <c r="B13" s="69">
        <f>'USDA-NASS corn 2014'!J111</f>
        <v>78719000</v>
      </c>
      <c r="C13" s="69">
        <f>'USDA-NASS corn 2014'!L111</f>
        <v>67625000</v>
      </c>
      <c r="D13" s="69">
        <f>'USDA-NASS corn 2014'!T111</f>
        <v>9848000</v>
      </c>
      <c r="E13" s="68">
        <f t="shared" si="2"/>
        <v>0.12711525305590335</v>
      </c>
      <c r="F13" s="85">
        <f>'USDA-NASS corn 2014'!R111</f>
        <v>86.4</v>
      </c>
      <c r="G13" s="61">
        <f>ERSMay2011!N19</f>
        <v>2162.41093</v>
      </c>
      <c r="H13" s="61">
        <f t="shared" si="3"/>
        <v>54.94</v>
      </c>
      <c r="I13" s="62">
        <f t="shared" si="0"/>
        <v>1.5726246814706955</v>
      </c>
      <c r="J13" s="62">
        <f t="shared" si="4"/>
        <v>0.39315617036767386</v>
      </c>
      <c r="K13" s="62">
        <f t="shared" si="1"/>
        <v>5.4220800000000011</v>
      </c>
      <c r="L13" s="63">
        <f t="shared" si="5"/>
        <v>88.06698216235894</v>
      </c>
      <c r="Q13" s="60"/>
      <c r="R13" s="60"/>
      <c r="S13" s="60"/>
    </row>
    <row r="14" spans="1:19">
      <c r="A14" s="2">
        <v>1976</v>
      </c>
      <c r="B14" s="69">
        <f>'USDA-NASS corn 2014'!J112</f>
        <v>84588000</v>
      </c>
      <c r="C14" s="69">
        <f>'USDA-NASS corn 2014'!L112</f>
        <v>71506000</v>
      </c>
      <c r="D14" s="69">
        <f>'USDA-NASS corn 2014'!T112</f>
        <v>11281000</v>
      </c>
      <c r="E14" s="68">
        <f t="shared" si="2"/>
        <v>0.13626535567178422</v>
      </c>
      <c r="F14" s="85">
        <f>'USDA-NASS corn 2014'!R112</f>
        <v>88</v>
      </c>
      <c r="G14" s="61">
        <f>ERSMay2011!N20</f>
        <v>2771.1028799999999</v>
      </c>
      <c r="H14" s="61">
        <f t="shared" si="3"/>
        <v>65.52</v>
      </c>
      <c r="I14" s="62">
        <f t="shared" si="0"/>
        <v>1.3431013431013432</v>
      </c>
      <c r="J14" s="62">
        <f t="shared" si="4"/>
        <v>0.3357753357753358</v>
      </c>
      <c r="K14" s="62">
        <f t="shared" si="1"/>
        <v>5.5224888888888888</v>
      </c>
      <c r="L14" s="63">
        <f t="shared" si="5"/>
        <v>75.213675213675216</v>
      </c>
      <c r="Q14" s="60"/>
      <c r="R14" s="60"/>
      <c r="S14" s="60"/>
    </row>
    <row r="15" spans="1:19">
      <c r="A15" s="2">
        <v>1977</v>
      </c>
      <c r="B15" s="69">
        <f>'USDA-NASS corn 2014'!J113</f>
        <v>84328000</v>
      </c>
      <c r="C15" s="69">
        <f>'USDA-NASS corn 2014'!L113</f>
        <v>71614000</v>
      </c>
      <c r="D15" s="69">
        <f>'USDA-NASS corn 2014'!T113</f>
        <v>9314000</v>
      </c>
      <c r="E15" s="68">
        <f t="shared" si="2"/>
        <v>0.11508995650454726</v>
      </c>
      <c r="F15" s="85">
        <f>'USDA-NASS corn 2014'!R113</f>
        <v>90.8</v>
      </c>
      <c r="G15" s="61">
        <f>ERSMay2011!N21</f>
        <v>2835.10736</v>
      </c>
      <c r="H15" s="61">
        <f t="shared" si="3"/>
        <v>67.239999999999995</v>
      </c>
      <c r="I15" s="62">
        <f t="shared" si="0"/>
        <v>1.3503866745984534</v>
      </c>
      <c r="J15" s="62">
        <f t="shared" si="4"/>
        <v>0.33759666864961335</v>
      </c>
      <c r="K15" s="62">
        <f t="shared" si="1"/>
        <v>5.6982044444444444</v>
      </c>
      <c r="L15" s="63">
        <f t="shared" si="5"/>
        <v>75.621653777513387</v>
      </c>
      <c r="Q15" s="60"/>
      <c r="R15" s="60"/>
      <c r="S15" s="60"/>
    </row>
    <row r="16" spans="1:19">
      <c r="A16" s="2">
        <v>1978</v>
      </c>
      <c r="B16" s="69">
        <f>'USDA-NASS corn 2014'!J114</f>
        <v>81675000</v>
      </c>
      <c r="C16" s="69">
        <f>'USDA-NASS corn 2014'!L114</f>
        <v>71930000</v>
      </c>
      <c r="D16" s="69">
        <f>'USDA-NASS corn 2014'!T114</f>
        <v>8624000</v>
      </c>
      <c r="E16" s="68">
        <f t="shared" si="2"/>
        <v>0.1070586190629888</v>
      </c>
      <c r="F16" s="85">
        <f>'USDA-NASS corn 2014'!R114</f>
        <v>101</v>
      </c>
      <c r="G16" s="61">
        <f>ERSMay2011!N22</f>
        <v>2646.27</v>
      </c>
      <c r="H16" s="61">
        <f t="shared" si="3"/>
        <v>64.8</v>
      </c>
      <c r="I16" s="62">
        <f t="shared" si="0"/>
        <v>1.558641975308642</v>
      </c>
      <c r="J16" s="62">
        <f t="shared" si="4"/>
        <v>0.3896604938271605</v>
      </c>
      <c r="K16" s="62">
        <f t="shared" si="1"/>
        <v>6.3383111111111115</v>
      </c>
      <c r="L16" s="63">
        <f t="shared" si="5"/>
        <v>87.283950617283949</v>
      </c>
      <c r="Q16" s="60"/>
      <c r="R16" s="60"/>
      <c r="S16" s="60"/>
    </row>
    <row r="17" spans="1:19">
      <c r="A17" s="2">
        <v>1979</v>
      </c>
      <c r="B17" s="69">
        <f>'USDA-NASS corn 2014'!J115</f>
        <v>81394000</v>
      </c>
      <c r="C17" s="69">
        <f>'USDA-NASS corn 2014'!L115</f>
        <v>72400000</v>
      </c>
      <c r="D17" s="69">
        <f>'USDA-NASS corn 2014'!T115</f>
        <v>7989000</v>
      </c>
      <c r="E17" s="68">
        <f t="shared" si="2"/>
        <v>9.9379268307853069E-2</v>
      </c>
      <c r="F17" s="85">
        <f>'USDA-NASS corn 2014'!R115</f>
        <v>109.5</v>
      </c>
      <c r="G17" s="61">
        <f>ERSMay2011!N23</f>
        <v>2803.2093599999998</v>
      </c>
      <c r="H17" s="61">
        <f t="shared" si="3"/>
        <v>68.88</v>
      </c>
      <c r="I17" s="62">
        <f t="shared" si="0"/>
        <v>1.5897212543554009</v>
      </c>
      <c r="J17" s="62">
        <f t="shared" si="4"/>
        <v>0.39743031358885023</v>
      </c>
      <c r="K17" s="62">
        <f t="shared" si="1"/>
        <v>6.8717333333333332</v>
      </c>
      <c r="L17" s="63">
        <f t="shared" si="5"/>
        <v>89.024390243902445</v>
      </c>
      <c r="Q17" s="60"/>
      <c r="R17" s="60"/>
      <c r="S17" s="60"/>
    </row>
    <row r="18" spans="1:19">
      <c r="A18" s="2">
        <v>1980</v>
      </c>
      <c r="B18" s="69">
        <f>'USDA-NASS corn 2014'!J116</f>
        <v>84043000</v>
      </c>
      <c r="C18" s="69">
        <f>'USDA-NASS corn 2014'!L116</f>
        <v>72961000</v>
      </c>
      <c r="D18" s="69">
        <f>'USDA-NASS corn 2014'!T116</f>
        <v>9299000</v>
      </c>
      <c r="E18" s="68">
        <f t="shared" si="2"/>
        <v>0.11304400680768295</v>
      </c>
      <c r="F18" s="85">
        <f>'USDA-NASS corn 2014'!R116</f>
        <v>91</v>
      </c>
      <c r="G18" s="61">
        <f>ERSMay2011!N24</f>
        <v>2927.2176899999999</v>
      </c>
      <c r="H18" s="61">
        <f t="shared" si="3"/>
        <v>69.66</v>
      </c>
      <c r="I18" s="62">
        <f t="shared" si="0"/>
        <v>1.3063451047947172</v>
      </c>
      <c r="J18" s="62">
        <f t="shared" si="4"/>
        <v>0.3265862761986793</v>
      </c>
      <c r="K18" s="62">
        <f t="shared" si="1"/>
        <v>5.710755555555556</v>
      </c>
      <c r="L18" s="63">
        <f t="shared" si="5"/>
        <v>73.155325868504164</v>
      </c>
      <c r="Q18" s="60"/>
      <c r="R18" s="60"/>
      <c r="S18" s="60"/>
    </row>
    <row r="19" spans="1:19">
      <c r="A19" s="2">
        <v>1981</v>
      </c>
      <c r="B19" s="69">
        <f>'USDA-NASS corn 2014'!J117</f>
        <v>84097000</v>
      </c>
      <c r="C19" s="69">
        <f>'USDA-NASS corn 2014'!L117</f>
        <v>74524000</v>
      </c>
      <c r="D19" s="69">
        <f>'USDA-NASS corn 2014'!T117</f>
        <v>8307000</v>
      </c>
      <c r="E19" s="68">
        <f t="shared" si="2"/>
        <v>0.10028853931499077</v>
      </c>
      <c r="F19" s="85">
        <f>'USDA-NASS corn 2014'!R117</f>
        <v>108.9</v>
      </c>
      <c r="G19" s="61">
        <f>ERSMay2011!N25</f>
        <v>3037.5836400000003</v>
      </c>
      <c r="H19" s="61">
        <f t="shared" si="3"/>
        <v>72.240000000000009</v>
      </c>
      <c r="I19" s="62">
        <f t="shared" si="0"/>
        <v>1.5074750830564783</v>
      </c>
      <c r="J19" s="62">
        <f t="shared" si="4"/>
        <v>0.37686877076411956</v>
      </c>
      <c r="K19" s="62">
        <f t="shared" si="1"/>
        <v>6.834080000000001</v>
      </c>
      <c r="L19" s="63">
        <f t="shared" si="5"/>
        <v>84.418604651162781</v>
      </c>
      <c r="Q19" s="60"/>
      <c r="R19" s="60"/>
      <c r="S19" s="60"/>
    </row>
    <row r="20" spans="1:19">
      <c r="A20" s="2">
        <v>1982</v>
      </c>
      <c r="B20" s="69">
        <f>'USDA-NASS corn 2014'!J118</f>
        <v>81857000</v>
      </c>
      <c r="C20" s="69">
        <f>'USDA-NASS corn 2014'!L118</f>
        <v>72719000</v>
      </c>
      <c r="D20" s="69">
        <f>'USDA-NASS corn 2014'!T118</f>
        <v>8252000</v>
      </c>
      <c r="E20" s="68">
        <f t="shared" si="2"/>
        <v>0.10191303059119931</v>
      </c>
      <c r="F20" s="85">
        <f>'USDA-NASS corn 2014'!R118</f>
        <v>113.2</v>
      </c>
      <c r="G20" s="61">
        <f>ERSMay2011!N26</f>
        <v>2956.6748399999997</v>
      </c>
      <c r="H20" s="61">
        <f t="shared" si="3"/>
        <v>72.239999999999995</v>
      </c>
      <c r="I20" s="62">
        <f t="shared" si="0"/>
        <v>1.566998892580288</v>
      </c>
      <c r="J20" s="62">
        <f t="shared" si="4"/>
        <v>0.391749723145072</v>
      </c>
      <c r="K20" s="62">
        <f t="shared" si="1"/>
        <v>7.1039288888888894</v>
      </c>
      <c r="L20" s="63">
        <f t="shared" si="5"/>
        <v>87.751937984496124</v>
      </c>
      <c r="Q20" s="60"/>
      <c r="R20" s="60"/>
      <c r="S20" s="60"/>
    </row>
    <row r="21" spans="1:19">
      <c r="A21" s="2">
        <v>1983</v>
      </c>
      <c r="B21" s="69">
        <f>'USDA-NASS corn 2014'!J119</f>
        <v>60207000</v>
      </c>
      <c r="C21" s="69">
        <f>'USDA-NASS corn 2014'!L119</f>
        <v>51479000</v>
      </c>
      <c r="D21" s="69">
        <f>'USDA-NASS corn 2014'!T119</f>
        <v>7808000</v>
      </c>
      <c r="E21" s="68">
        <f t="shared" si="2"/>
        <v>0.13169834871050989</v>
      </c>
      <c r="F21" s="85">
        <f>'USDA-NASS corn 2014'!R119</f>
        <v>81.099999999999994</v>
      </c>
      <c r="G21" s="61">
        <f>ERSMay2011!N27</f>
        <v>2124.1546749999998</v>
      </c>
      <c r="H21" s="61">
        <f t="shared" si="3"/>
        <v>70.561717906555714</v>
      </c>
      <c r="I21" s="62">
        <f t="shared" si="0"/>
        <v>1.1493484343365907</v>
      </c>
      <c r="J21" s="62">
        <f t="shared" si="4"/>
        <v>0.28733710858414768</v>
      </c>
      <c r="K21" s="62">
        <f t="shared" si="1"/>
        <v>5.0894755555555555</v>
      </c>
      <c r="L21" s="63">
        <f t="shared" si="5"/>
        <v>64.363512322849076</v>
      </c>
      <c r="Q21" s="60"/>
      <c r="R21" s="60"/>
      <c r="S21" s="60"/>
    </row>
    <row r="22" spans="1:19">
      <c r="A22" s="2">
        <v>1984</v>
      </c>
      <c r="B22" s="69">
        <f>'USDA-NASS corn 2014'!J120</f>
        <v>80517000</v>
      </c>
      <c r="C22" s="69">
        <f>'USDA-NASS corn 2014'!L120</f>
        <v>71897000</v>
      </c>
      <c r="D22" s="69">
        <f>'USDA-NASS corn 2014'!T120</f>
        <v>7535000</v>
      </c>
      <c r="E22" s="68">
        <f t="shared" si="2"/>
        <v>9.4861013193675098E-2</v>
      </c>
      <c r="F22" s="85">
        <f>'USDA-NASS corn 2014'!R120</f>
        <v>106.7</v>
      </c>
      <c r="G22" s="61">
        <f>ERSMay2011!N28</f>
        <v>2872.9688099999998</v>
      </c>
      <c r="H22" s="61">
        <f t="shared" si="3"/>
        <v>71.363036625805734</v>
      </c>
      <c r="I22" s="62">
        <f t="shared" si="0"/>
        <v>1.4951718010471544</v>
      </c>
      <c r="J22" s="62">
        <f t="shared" si="4"/>
        <v>0.3737929502617886</v>
      </c>
      <c r="K22" s="62">
        <f t="shared" si="1"/>
        <v>6.6960177777777776</v>
      </c>
      <c r="L22" s="63">
        <f t="shared" si="5"/>
        <v>83.729620858640644</v>
      </c>
      <c r="Q22" s="60"/>
      <c r="R22" s="60"/>
      <c r="S22" s="60"/>
    </row>
    <row r="23" spans="1:19">
      <c r="A23" s="2">
        <v>1985</v>
      </c>
      <c r="B23" s="69">
        <f>'USDA-NASS corn 2014'!J121</f>
        <v>83398000</v>
      </c>
      <c r="C23" s="69">
        <f>'USDA-NASS corn 2014'!L121</f>
        <v>75209000</v>
      </c>
      <c r="D23" s="69">
        <f>'USDA-NASS corn 2014'!T121</f>
        <v>7155000</v>
      </c>
      <c r="E23" s="68">
        <f t="shared" si="2"/>
        <v>8.6870477393035786E-2</v>
      </c>
      <c r="F23" s="85">
        <f>'USDA-NASS corn 2014'!R121</f>
        <v>118</v>
      </c>
      <c r="G23" s="61">
        <f>ERSMay2011!N29</f>
        <v>2768.8046400000003</v>
      </c>
      <c r="H23" s="61">
        <f t="shared" si="3"/>
        <v>66.399785126741662</v>
      </c>
      <c r="I23" s="62">
        <f t="shared" si="0"/>
        <v>1.7771141845529408</v>
      </c>
      <c r="J23" s="62">
        <f t="shared" si="4"/>
        <v>0.4442785461382352</v>
      </c>
      <c r="K23" s="62">
        <f t="shared" si="1"/>
        <v>7.4051555555555559</v>
      </c>
      <c r="L23" s="63">
        <f t="shared" si="5"/>
        <v>99.518394334964682</v>
      </c>
      <c r="Q23" s="60"/>
      <c r="R23" s="60"/>
      <c r="S23" s="60"/>
    </row>
    <row r="24" spans="1:19">
      <c r="A24" s="2">
        <v>1986</v>
      </c>
      <c r="B24" s="69">
        <f>'USDA-NASS corn 2014'!J122</f>
        <v>76580000</v>
      </c>
      <c r="C24" s="69">
        <f>'USDA-NASS corn 2014'!L122</f>
        <v>68907000</v>
      </c>
      <c r="D24" s="69">
        <f>'USDA-NASS corn 2014'!T122</f>
        <v>6418000</v>
      </c>
      <c r="E24" s="68">
        <f t="shared" si="2"/>
        <v>8.5204115499502159E-2</v>
      </c>
      <c r="F24" s="85">
        <f>'USDA-NASS corn 2014'!R122</f>
        <v>119.4</v>
      </c>
      <c r="G24" s="61">
        <f>ERSMay2011!N30</f>
        <v>2330.8896</v>
      </c>
      <c r="H24" s="61">
        <f t="shared" si="3"/>
        <v>60.874630451815094</v>
      </c>
      <c r="I24" s="62">
        <f t="shared" si="0"/>
        <v>1.9614082108393294</v>
      </c>
      <c r="J24" s="62">
        <f t="shared" si="4"/>
        <v>0.49035205270983234</v>
      </c>
      <c r="K24" s="62">
        <f t="shared" si="1"/>
        <v>7.4930133333333337</v>
      </c>
      <c r="L24" s="63">
        <f t="shared" si="5"/>
        <v>109.83885980700245</v>
      </c>
      <c r="Q24" s="60"/>
      <c r="R24" s="60"/>
      <c r="S24" s="60"/>
    </row>
    <row r="25" spans="1:19">
      <c r="A25" s="2">
        <v>1987</v>
      </c>
      <c r="B25" s="69">
        <f>'USDA-NASS corn 2014'!J123</f>
        <v>66200000</v>
      </c>
      <c r="C25" s="69">
        <f>'USDA-NASS corn 2014'!L123</f>
        <v>59505000</v>
      </c>
      <c r="D25" s="69">
        <f>'USDA-NASS corn 2014'!T123</f>
        <v>5994000</v>
      </c>
      <c r="E25" s="68">
        <f t="shared" si="2"/>
        <v>9.1512847524389679E-2</v>
      </c>
      <c r="F25" s="85">
        <f>'USDA-NASS corn 2014'!R123</f>
        <v>119.8</v>
      </c>
      <c r="G25" s="61">
        <f>ERSMay2011!N31</f>
        <v>2110.125</v>
      </c>
      <c r="H25" s="61">
        <f t="shared" si="3"/>
        <v>63.75</v>
      </c>
      <c r="I25" s="62">
        <f t="shared" si="0"/>
        <v>1.8792156862745097</v>
      </c>
      <c r="J25" s="62">
        <f t="shared" si="4"/>
        <v>0.46980392156862744</v>
      </c>
      <c r="K25" s="62">
        <f t="shared" si="1"/>
        <v>7.5181155555555561</v>
      </c>
      <c r="L25" s="63">
        <f t="shared" si="5"/>
        <v>105.23607843137255</v>
      </c>
      <c r="Q25" s="60"/>
      <c r="R25" s="60"/>
      <c r="S25" s="60"/>
    </row>
    <row r="26" spans="1:19">
      <c r="A26" s="2">
        <v>1988</v>
      </c>
      <c r="B26" s="69">
        <f>'USDA-NASS corn 2014'!J124</f>
        <v>67717000</v>
      </c>
      <c r="C26" s="69">
        <f>'USDA-NASS corn 2014'!L124</f>
        <v>58250000</v>
      </c>
      <c r="D26" s="69">
        <f>'USDA-NASS corn 2014'!T124</f>
        <v>8301000</v>
      </c>
      <c r="E26" s="68">
        <f t="shared" si="2"/>
        <v>0.12473140899460564</v>
      </c>
      <c r="F26" s="85">
        <f>'USDA-NASS corn 2014'!R124</f>
        <v>84.6</v>
      </c>
      <c r="G26" s="61">
        <f>ERSMay2011!N32</f>
        <v>2244.81855</v>
      </c>
      <c r="H26" s="61">
        <f t="shared" si="3"/>
        <v>66.3</v>
      </c>
      <c r="I26" s="62">
        <f t="shared" si="0"/>
        <v>1.2760180995475112</v>
      </c>
      <c r="J26" s="62">
        <f t="shared" si="4"/>
        <v>0.3190045248868778</v>
      </c>
      <c r="K26" s="62">
        <f t="shared" si="1"/>
        <v>5.3091200000000001</v>
      </c>
      <c r="L26" s="63">
        <f t="shared" si="5"/>
        <v>71.457013574660635</v>
      </c>
      <c r="Q26" s="60"/>
      <c r="R26" s="60"/>
      <c r="S26" s="60"/>
    </row>
    <row r="27" spans="1:19">
      <c r="A27" s="2">
        <v>1989</v>
      </c>
      <c r="B27" s="69">
        <f>'USDA-NASS corn 2014'!J125</f>
        <v>72322000</v>
      </c>
      <c r="C27" s="69">
        <f>'USDA-NASS corn 2014'!L125</f>
        <v>64783000</v>
      </c>
      <c r="D27" s="69">
        <f>'USDA-NASS corn 2014'!T125</f>
        <v>6606000</v>
      </c>
      <c r="E27" s="68">
        <f t="shared" si="2"/>
        <v>9.2535264536553252E-2</v>
      </c>
      <c r="F27" s="85">
        <f>'USDA-NASS corn 2014'!R125</f>
        <v>116.3</v>
      </c>
      <c r="G27" s="61">
        <f>ERSMay2011!N33</f>
        <v>2195.991</v>
      </c>
      <c r="H27" s="61">
        <f t="shared" si="3"/>
        <v>60.728160172561601</v>
      </c>
      <c r="I27" s="62">
        <f t="shared" si="0"/>
        <v>1.9150917740555402</v>
      </c>
      <c r="J27" s="62">
        <f t="shared" si="4"/>
        <v>0.47877294351388505</v>
      </c>
      <c r="K27" s="62">
        <f t="shared" si="1"/>
        <v>7.2984711111111116</v>
      </c>
      <c r="L27" s="63">
        <f t="shared" si="5"/>
        <v>107.24513934711025</v>
      </c>
      <c r="Q27" s="60"/>
      <c r="R27" s="60"/>
      <c r="S27" s="60"/>
    </row>
    <row r="28" spans="1:19">
      <c r="A28" s="2">
        <v>1990</v>
      </c>
      <c r="B28" s="69">
        <f>'USDA-NASS corn 2014'!J126</f>
        <v>74166000</v>
      </c>
      <c r="C28" s="69">
        <f>'USDA-NASS corn 2014'!L126</f>
        <v>66952000</v>
      </c>
      <c r="D28" s="69">
        <f>'USDA-NASS corn 2014'!T126</f>
        <v>6123000</v>
      </c>
      <c r="E28" s="68">
        <f t="shared" si="2"/>
        <v>8.3790626069107088E-2</v>
      </c>
      <c r="F28" s="85">
        <f>'USDA-NASS corn 2014'!R126</f>
        <v>118.5</v>
      </c>
      <c r="G28" s="61">
        <f>ERSMay2011!N34</f>
        <v>2398.6901400000002</v>
      </c>
      <c r="H28" s="61">
        <f t="shared" si="3"/>
        <v>64.684360488633601</v>
      </c>
      <c r="I28" s="62">
        <f t="shared" si="0"/>
        <v>1.8319729700477279</v>
      </c>
      <c r="J28" s="62">
        <f t="shared" si="4"/>
        <v>0.45799324251193196</v>
      </c>
      <c r="K28" s="62">
        <f t="shared" si="1"/>
        <v>7.4365333333333332</v>
      </c>
      <c r="L28" s="63">
        <f t="shared" si="5"/>
        <v>102.59048632267276</v>
      </c>
      <c r="Q28" s="60"/>
      <c r="R28" s="60"/>
      <c r="S28" s="60"/>
    </row>
    <row r="29" spans="1:19">
      <c r="A29" s="2">
        <v>1991</v>
      </c>
      <c r="B29" s="69">
        <f>'USDA-NASS corn 2014'!J127</f>
        <v>75957000</v>
      </c>
      <c r="C29" s="69">
        <f>'USDA-NASS corn 2014'!L127</f>
        <v>68822000</v>
      </c>
      <c r="D29" s="69">
        <f>'USDA-NASS corn 2014'!T127</f>
        <v>6140000</v>
      </c>
      <c r="E29" s="68">
        <f t="shared" si="2"/>
        <v>8.1908166804514293E-2</v>
      </c>
      <c r="F29" s="85">
        <f>'USDA-NASS corn 2014'!R127</f>
        <v>108.6</v>
      </c>
      <c r="G29" s="61">
        <f>ERSMay2011!N35</f>
        <v>2245.4913149999998</v>
      </c>
      <c r="H29" s="61">
        <f t="shared" si="3"/>
        <v>59.125329199415447</v>
      </c>
      <c r="I29" s="62">
        <f t="shared" si="0"/>
        <v>1.8367762424411784</v>
      </c>
      <c r="J29" s="62">
        <f t="shared" si="4"/>
        <v>0.45919406061029461</v>
      </c>
      <c r="K29" s="62">
        <f t="shared" si="1"/>
        <v>6.8152533333333327</v>
      </c>
      <c r="L29" s="63">
        <f t="shared" si="5"/>
        <v>102.85946957670599</v>
      </c>
      <c r="Q29" s="60"/>
      <c r="R29" s="60"/>
      <c r="S29" s="60"/>
    </row>
    <row r="30" spans="1:19">
      <c r="A30" s="2">
        <v>1992</v>
      </c>
      <c r="B30" s="69">
        <f>'USDA-NASS corn 2014'!J128</f>
        <v>79311000</v>
      </c>
      <c r="C30" s="69">
        <f>'USDA-NASS corn 2014'!L128</f>
        <v>72077000</v>
      </c>
      <c r="D30" s="69">
        <f>'USDA-NASS corn 2014'!T128</f>
        <v>6069000</v>
      </c>
      <c r="E30" s="68">
        <f t="shared" si="2"/>
        <v>7.76623243672101E-2</v>
      </c>
      <c r="F30" s="85">
        <f>'USDA-NASS corn 2014'!R128</f>
        <v>131.5</v>
      </c>
      <c r="G30" s="61">
        <f>ERSMay2011!N36</f>
        <v>2256.4295999999999</v>
      </c>
      <c r="H30" s="61">
        <f t="shared" si="3"/>
        <v>56.900798123841582</v>
      </c>
      <c r="I30" s="62">
        <f t="shared" si="0"/>
        <v>2.3110396397919972</v>
      </c>
      <c r="J30" s="62">
        <f t="shared" si="4"/>
        <v>0.57775990994799931</v>
      </c>
      <c r="K30" s="62">
        <f t="shared" si="1"/>
        <v>8.252355555555555</v>
      </c>
      <c r="L30" s="63">
        <f t="shared" si="5"/>
        <v>129.41821982835185</v>
      </c>
      <c r="Q30" s="60"/>
      <c r="R30" s="60"/>
      <c r="S30" s="60"/>
    </row>
    <row r="31" spans="1:19">
      <c r="A31" s="2">
        <v>1993</v>
      </c>
      <c r="B31" s="69">
        <f>'USDA-NASS corn 2014'!J129</f>
        <v>73239000</v>
      </c>
      <c r="C31" s="69">
        <f>'USDA-NASS corn 2014'!L129</f>
        <v>62933000</v>
      </c>
      <c r="D31" s="69">
        <f>'USDA-NASS corn 2014'!T129</f>
        <v>6823000</v>
      </c>
      <c r="E31" s="68">
        <f t="shared" si="2"/>
        <v>9.7812374562761623E-2</v>
      </c>
      <c r="F31" s="85">
        <f>'USDA-NASS corn 2014'!R129</f>
        <v>100.7</v>
      </c>
      <c r="G31" s="61">
        <f>ERSMay2011!N37</f>
        <v>2053.875575</v>
      </c>
      <c r="H31" s="61">
        <f t="shared" si="3"/>
        <v>56.086936604814376</v>
      </c>
      <c r="I31" s="62">
        <f t="shared" si="0"/>
        <v>1.795426994159566</v>
      </c>
      <c r="J31" s="62">
        <f t="shared" si="4"/>
        <v>0.44885674853989149</v>
      </c>
      <c r="K31" s="62">
        <f t="shared" si="1"/>
        <v>6.3194844444444449</v>
      </c>
      <c r="L31" s="63">
        <f t="shared" si="5"/>
        <v>100.54391167293569</v>
      </c>
      <c r="Q31" s="60"/>
      <c r="R31" s="60"/>
      <c r="S31" s="60"/>
    </row>
    <row r="32" spans="1:19" s="82" customFormat="1">
      <c r="A32" s="77">
        <v>1994</v>
      </c>
      <c r="B32" s="69">
        <f>'USDA-NASS corn 2014'!J130</f>
        <v>78921000</v>
      </c>
      <c r="C32" s="69">
        <f>'USDA-NASS corn 2014'!L130</f>
        <v>72514000</v>
      </c>
      <c r="D32" s="69">
        <f>'USDA-NASS corn 2014'!T130</f>
        <v>5717000</v>
      </c>
      <c r="E32" s="78">
        <f t="shared" si="2"/>
        <v>7.3078447162889387E-2</v>
      </c>
      <c r="F32" s="85">
        <f>'USDA-NASS corn 2014'!R130</f>
        <v>138.6</v>
      </c>
      <c r="G32" s="61">
        <f>ERSMay2011!N38</f>
        <v>2118.9312</v>
      </c>
      <c r="H32" s="76">
        <f>2000000*G32/(B32-D32)</f>
        <v>57.89113163215125</v>
      </c>
      <c r="I32" s="80">
        <f t="shared" si="0"/>
        <v>2.3941490879930409</v>
      </c>
      <c r="J32" s="62">
        <f t="shared" si="4"/>
        <v>0.59853727199826023</v>
      </c>
      <c r="K32" s="80">
        <f t="shared" si="1"/>
        <v>8.6979199999999999</v>
      </c>
      <c r="L32" s="81">
        <f t="shared" si="5"/>
        <v>134.07234892761028</v>
      </c>
      <c r="M32" s="79"/>
      <c r="N32" s="79"/>
      <c r="O32" s="79"/>
      <c r="P32" s="79"/>
      <c r="Q32" s="79"/>
      <c r="R32" s="79"/>
      <c r="S32" s="79"/>
    </row>
    <row r="33" spans="1:19">
      <c r="A33" s="2">
        <v>1995</v>
      </c>
      <c r="B33" s="69">
        <f>'USDA-NASS corn 2014'!J131</f>
        <v>71479000</v>
      </c>
      <c r="C33" s="69">
        <f>'USDA-NASS corn 2014'!L131</f>
        <v>65210000</v>
      </c>
      <c r="D33" s="69">
        <f>'USDA-NASS corn 2014'!T131</f>
        <v>5321000</v>
      </c>
      <c r="E33" s="68">
        <f t="shared" si="2"/>
        <v>7.5442004225092507E-2</v>
      </c>
      <c r="F33" s="85">
        <f>'USDA-NASS corn 2014'!R131</f>
        <v>113.5</v>
      </c>
      <c r="G33" s="61">
        <f>ERSMay2011!N39</f>
        <v>1800.4349999999999</v>
      </c>
      <c r="H33" s="76">
        <f t="shared" ref="H33:H47" si="6">2000000*G33/(B33-D33)</f>
        <v>54.42833822062336</v>
      </c>
      <c r="I33" s="62">
        <f t="shared" si="0"/>
        <v>2.0853107721189601</v>
      </c>
      <c r="J33" s="62">
        <f t="shared" si="4"/>
        <v>0.52132769302974002</v>
      </c>
      <c r="K33" s="62">
        <f t="shared" si="1"/>
        <v>7.122755555555556</v>
      </c>
      <c r="L33" s="63">
        <f t="shared" si="5"/>
        <v>116.77740323866176</v>
      </c>
      <c r="Q33" s="60"/>
      <c r="R33" s="60"/>
      <c r="S33" s="60"/>
    </row>
    <row r="34" spans="1:19">
      <c r="A34" s="2">
        <v>1996</v>
      </c>
      <c r="B34" s="69">
        <f>'USDA-NASS corn 2014'!J132</f>
        <v>79229000</v>
      </c>
      <c r="C34" s="69">
        <f>'USDA-NASS corn 2014'!L132</f>
        <v>72644000</v>
      </c>
      <c r="D34" s="69">
        <f>'USDA-NASS corn 2014'!T132</f>
        <v>5607000</v>
      </c>
      <c r="E34" s="68">
        <f t="shared" si="2"/>
        <v>7.1654036370142241E-2</v>
      </c>
      <c r="F34" s="85">
        <f>'USDA-NASS corn 2014'!R132</f>
        <v>127.1</v>
      </c>
      <c r="G34" s="61">
        <f>ERSMay2011!N40</f>
        <v>2136.4428199999998</v>
      </c>
      <c r="H34" s="76">
        <f t="shared" si="6"/>
        <v>58.038163049088581</v>
      </c>
      <c r="I34" s="62">
        <f t="shared" ref="I34:I52" si="7">F34/H34</f>
        <v>2.1899383668035637</v>
      </c>
      <c r="J34" s="62">
        <f t="shared" si="4"/>
        <v>0.54748459170089092</v>
      </c>
      <c r="K34" s="62">
        <f t="shared" si="1"/>
        <v>7.9762311111111108</v>
      </c>
      <c r="L34" s="63">
        <f t="shared" si="5"/>
        <v>122.63654854099957</v>
      </c>
      <c r="Q34" s="60"/>
      <c r="R34" s="60"/>
      <c r="S34" s="60"/>
    </row>
    <row r="35" spans="1:19">
      <c r="A35" s="2">
        <v>1997</v>
      </c>
      <c r="B35" s="69">
        <f>'USDA-NASS corn 2014'!J133</f>
        <v>79537000</v>
      </c>
      <c r="C35" s="69">
        <f>'USDA-NASS corn 2014'!L133</f>
        <v>72671000</v>
      </c>
      <c r="D35" s="69">
        <f>'USDA-NASS corn 2014'!T133</f>
        <v>6054000</v>
      </c>
      <c r="E35" s="68">
        <f t="shared" si="2"/>
        <v>7.6900603366147985E-2</v>
      </c>
      <c r="F35" s="85">
        <f>'USDA-NASS corn 2014'!R133</f>
        <v>126.7</v>
      </c>
      <c r="G35" s="61">
        <f>ERSMay2011!N41</f>
        <v>2171.51604</v>
      </c>
      <c r="H35" s="76">
        <f t="shared" si="6"/>
        <v>59.102541812391983</v>
      </c>
      <c r="I35" s="62">
        <f t="shared" si="7"/>
        <v>2.1437318280181805</v>
      </c>
      <c r="J35" s="62">
        <f t="shared" si="4"/>
        <v>0.53593295700454513</v>
      </c>
      <c r="K35" s="62">
        <f t="shared" si="1"/>
        <v>7.9511288888888885</v>
      </c>
      <c r="L35" s="63">
        <f t="shared" si="5"/>
        <v>120.04898236901811</v>
      </c>
      <c r="Q35" s="60"/>
      <c r="R35" s="60"/>
      <c r="S35" s="60"/>
    </row>
    <row r="36" spans="1:19">
      <c r="A36" s="2">
        <v>1998</v>
      </c>
      <c r="B36" s="69">
        <f>'USDA-NASS corn 2014'!J134</f>
        <v>80165000</v>
      </c>
      <c r="C36" s="69">
        <f>'USDA-NASS corn 2014'!L134</f>
        <v>72589000</v>
      </c>
      <c r="D36" s="69">
        <f>'USDA-NASS corn 2014'!T134</f>
        <v>5913000</v>
      </c>
      <c r="E36" s="68">
        <f t="shared" si="2"/>
        <v>7.5322921709001039E-2</v>
      </c>
      <c r="F36" s="85">
        <f>'USDA-NASS corn 2014'!R134</f>
        <v>134.4</v>
      </c>
      <c r="G36" s="61">
        <f>ERSMay2011!N42</f>
        <v>2011.9651200000001</v>
      </c>
      <c r="H36" s="76">
        <f t="shared" si="6"/>
        <v>54.192886925604697</v>
      </c>
      <c r="I36" s="62">
        <f t="shared" si="7"/>
        <v>2.4800302701072674</v>
      </c>
      <c r="J36" s="62">
        <f t="shared" si="4"/>
        <v>0.62000756752681685</v>
      </c>
      <c r="K36" s="62">
        <f t="shared" si="1"/>
        <v>8.4343466666666664</v>
      </c>
      <c r="L36" s="63">
        <f t="shared" si="5"/>
        <v>138.88169512600697</v>
      </c>
      <c r="Q36" s="60"/>
      <c r="R36" s="60"/>
      <c r="S36" s="60"/>
    </row>
    <row r="37" spans="1:19">
      <c r="A37" s="2">
        <v>1999</v>
      </c>
      <c r="B37" s="69">
        <f>'USDA-NASS corn 2014'!J135</f>
        <v>77386000</v>
      </c>
      <c r="C37" s="69">
        <f>'USDA-NASS corn 2014'!L135</f>
        <v>70487000</v>
      </c>
      <c r="D37" s="69">
        <f>'USDA-NASS corn 2014'!T135</f>
        <v>6037000</v>
      </c>
      <c r="E37" s="68">
        <f t="shared" si="2"/>
        <v>7.8890282787099475E-2</v>
      </c>
      <c r="F37" s="85">
        <f>'USDA-NASS corn 2014'!R135</f>
        <v>133.80000000000001</v>
      </c>
      <c r="G37" s="61">
        <f>ERSMay2011!N43</f>
        <v>1936.0551149999999</v>
      </c>
      <c r="H37" s="76">
        <f t="shared" si="6"/>
        <v>54.27</v>
      </c>
      <c r="I37" s="62">
        <f t="shared" si="7"/>
        <v>2.4654505251520176</v>
      </c>
      <c r="J37" s="62">
        <f t="shared" si="4"/>
        <v>0.61636263128800439</v>
      </c>
      <c r="K37" s="62">
        <f t="shared" si="1"/>
        <v>8.3966933333333351</v>
      </c>
      <c r="L37" s="63">
        <f t="shared" si="5"/>
        <v>138.06522940851298</v>
      </c>
      <c r="Q37" s="60"/>
      <c r="R37" s="60"/>
      <c r="S37" s="60"/>
    </row>
    <row r="38" spans="1:19">
      <c r="A38" s="2">
        <v>2000</v>
      </c>
      <c r="B38" s="69">
        <f>'USDA-NASS corn 2014'!J136</f>
        <v>79551000</v>
      </c>
      <c r="C38" s="69">
        <f>'USDA-NASS corn 2014'!L136</f>
        <v>72440000</v>
      </c>
      <c r="D38" s="69">
        <f>'USDA-NASS corn 2014'!T136</f>
        <v>6082000</v>
      </c>
      <c r="E38" s="68">
        <f t="shared" si="2"/>
        <v>7.7455999592470903E-2</v>
      </c>
      <c r="F38" s="85">
        <f>'USDA-NASS corn 2014'!R136</f>
        <v>136.9</v>
      </c>
      <c r="G38" s="61">
        <f>ERSMay2011!N44</f>
        <v>1920.2379900000001</v>
      </c>
      <c r="H38" s="76">
        <f t="shared" si="6"/>
        <v>52.273421170833956</v>
      </c>
      <c r="I38" s="62">
        <f t="shared" si="7"/>
        <v>2.6189217566724636</v>
      </c>
      <c r="J38" s="62">
        <f t="shared" si="4"/>
        <v>0.65473043916811591</v>
      </c>
      <c r="K38" s="62">
        <f t="shared" si="1"/>
        <v>8.5912355555555564</v>
      </c>
      <c r="L38" s="63">
        <f t="shared" si="5"/>
        <v>146.65961837365796</v>
      </c>
      <c r="Q38" s="60"/>
      <c r="R38" s="60"/>
      <c r="S38" s="60"/>
    </row>
    <row r="39" spans="1:19">
      <c r="A39" s="2">
        <v>2001</v>
      </c>
      <c r="B39" s="69">
        <f>'USDA-NASS corn 2014'!J137</f>
        <v>75702000</v>
      </c>
      <c r="C39" s="69">
        <f>'USDA-NASS corn 2014'!L137</f>
        <v>68768000</v>
      </c>
      <c r="D39" s="69">
        <f>'USDA-NASS corn 2014'!T137</f>
        <v>6142000</v>
      </c>
      <c r="E39" s="68">
        <f t="shared" si="2"/>
        <v>8.1991723401415029E-2</v>
      </c>
      <c r="F39" s="85">
        <f>'USDA-NASS corn 2014'!R137</f>
        <v>138.19999999999999</v>
      </c>
      <c r="G39" s="61">
        <f>ERSMay2011!N45</f>
        <v>1888.3244520000003</v>
      </c>
      <c r="H39" s="76">
        <f t="shared" si="6"/>
        <v>54.293400000000005</v>
      </c>
      <c r="I39" s="62">
        <f t="shared" si="7"/>
        <v>2.5454290945124081</v>
      </c>
      <c r="J39" s="62">
        <f t="shared" si="4"/>
        <v>0.63635727362810202</v>
      </c>
      <c r="K39" s="62">
        <f t="shared" si="1"/>
        <v>8.6728177777777766</v>
      </c>
      <c r="L39" s="63">
        <f t="shared" si="5"/>
        <v>142.54402929269486</v>
      </c>
      <c r="Q39" s="60"/>
      <c r="R39" s="60"/>
      <c r="S39" s="60"/>
    </row>
    <row r="40" spans="1:19">
      <c r="A40" s="2">
        <v>2002</v>
      </c>
      <c r="B40" s="69">
        <f>'USDA-NASS corn 2014'!J138</f>
        <v>78894000</v>
      </c>
      <c r="C40" s="69">
        <f>'USDA-NASS corn 2014'!L138</f>
        <v>69330000</v>
      </c>
      <c r="D40" s="69">
        <f>'USDA-NASS corn 2014'!T138</f>
        <v>7122000</v>
      </c>
      <c r="E40" s="68">
        <f t="shared" si="2"/>
        <v>9.3156490346884321E-2</v>
      </c>
      <c r="F40" s="85">
        <f>'USDA-NASS corn 2014'!R138</f>
        <v>129.30000000000001</v>
      </c>
      <c r="G40" s="61">
        <f>ERSMay2011!N46</f>
        <v>2074.2107999999998</v>
      </c>
      <c r="H40" s="76">
        <f t="shared" si="6"/>
        <v>57.79999999999999</v>
      </c>
      <c r="I40" s="62">
        <f t="shared" si="7"/>
        <v>2.2370242214532876</v>
      </c>
      <c r="J40" s="62">
        <f t="shared" si="4"/>
        <v>0.5592560553633219</v>
      </c>
      <c r="K40" s="62">
        <f t="shared" si="1"/>
        <v>8.114293333333336</v>
      </c>
      <c r="L40" s="63">
        <f t="shared" si="5"/>
        <v>125.27335640138411</v>
      </c>
      <c r="Q40" s="60"/>
      <c r="R40" s="60"/>
      <c r="S40" s="60"/>
    </row>
    <row r="41" spans="1:19">
      <c r="A41" s="2">
        <v>2003</v>
      </c>
      <c r="B41" s="69">
        <f>'USDA-NASS corn 2014'!J139</f>
        <v>78603000</v>
      </c>
      <c r="C41" s="69">
        <f>'USDA-NASS corn 2014'!L139</f>
        <v>70944000</v>
      </c>
      <c r="D41" s="69">
        <f>'USDA-NASS corn 2014'!T139</f>
        <v>6583000</v>
      </c>
      <c r="E41" s="68">
        <f t="shared" si="2"/>
        <v>8.4912353115688732E-2</v>
      </c>
      <c r="F41" s="85">
        <f>'USDA-NASS corn 2014'!R139</f>
        <v>142.19999999999999</v>
      </c>
      <c r="G41" s="61">
        <f>ERSMay2011!N47</f>
        <v>1962.5616</v>
      </c>
      <c r="H41" s="76">
        <f t="shared" si="6"/>
        <v>54.500460983060258</v>
      </c>
      <c r="I41" s="62">
        <f t="shared" si="7"/>
        <v>2.6091522426608162</v>
      </c>
      <c r="J41" s="62">
        <f t="shared" si="4"/>
        <v>0.65228806066520406</v>
      </c>
      <c r="K41" s="62">
        <f t="shared" si="1"/>
        <v>8.9238399999999984</v>
      </c>
      <c r="L41" s="63">
        <f t="shared" si="5"/>
        <v>146.11252558900571</v>
      </c>
      <c r="Q41" s="60"/>
      <c r="R41" s="60"/>
      <c r="S41" s="60"/>
    </row>
    <row r="42" spans="1:19">
      <c r="A42" s="2">
        <v>2004</v>
      </c>
      <c r="B42" s="69">
        <f>'USDA-NASS corn 2014'!J140</f>
        <v>80929000</v>
      </c>
      <c r="C42" s="69">
        <f>'USDA-NASS corn 2014'!L140</f>
        <v>73631000</v>
      </c>
      <c r="D42" s="69">
        <f>'USDA-NASS corn 2014'!T140</f>
        <v>6101000</v>
      </c>
      <c r="E42" s="68">
        <f t="shared" si="2"/>
        <v>7.6518838107660664E-2</v>
      </c>
      <c r="F42" s="85">
        <f>'USDA-NASS corn 2014'!R140</f>
        <v>160.30000000000001</v>
      </c>
      <c r="G42" s="61">
        <f>ERSMay2011!N48</f>
        <v>2076.2472170999999</v>
      </c>
      <c r="H42" s="76">
        <f t="shared" si="6"/>
        <v>55.493858371197945</v>
      </c>
      <c r="I42" s="62">
        <f t="shared" si="7"/>
        <v>2.8886079415807546</v>
      </c>
      <c r="J42" s="62">
        <f t="shared" si="4"/>
        <v>0.72215198539518866</v>
      </c>
      <c r="K42" s="62">
        <f t="shared" si="1"/>
        <v>10.059715555555558</v>
      </c>
      <c r="L42" s="63">
        <f t="shared" si="5"/>
        <v>161.76204472852226</v>
      </c>
      <c r="Q42" s="60"/>
      <c r="R42" s="60"/>
      <c r="S42" s="60"/>
    </row>
    <row r="43" spans="1:19">
      <c r="A43" s="2">
        <v>2005</v>
      </c>
      <c r="B43" s="69">
        <f>'USDA-NASS corn 2014'!J141</f>
        <v>81779000</v>
      </c>
      <c r="C43" s="69">
        <f>'USDA-NASS corn 2014'!L141</f>
        <v>75117000</v>
      </c>
      <c r="D43" s="69">
        <f>'USDA-NASS corn 2014'!T141</f>
        <v>5930000</v>
      </c>
      <c r="E43" s="68">
        <f t="shared" si="2"/>
        <v>7.3167421372783689E-2</v>
      </c>
      <c r="F43" s="85">
        <f>'USDA-NASS corn 2014'!R141</f>
        <v>147.9</v>
      </c>
      <c r="G43" s="61">
        <f>ERSMay2011!N49</f>
        <v>1847</v>
      </c>
      <c r="H43" s="76">
        <f t="shared" si="6"/>
        <v>48.702026394547062</v>
      </c>
      <c r="I43" s="62">
        <f t="shared" si="7"/>
        <v>3.0368346237141313</v>
      </c>
      <c r="J43" s="62">
        <f t="shared" si="4"/>
        <v>0.75920865592853282</v>
      </c>
      <c r="K43" s="62">
        <f t="shared" si="1"/>
        <v>9.2815466666666655</v>
      </c>
      <c r="L43" s="63">
        <f t="shared" si="5"/>
        <v>170.06273892799135</v>
      </c>
      <c r="Q43" s="60"/>
      <c r="R43" s="60"/>
      <c r="S43" s="60"/>
    </row>
    <row r="44" spans="1:19">
      <c r="A44" s="2">
        <v>2006</v>
      </c>
      <c r="B44" s="69">
        <f>'USDA-NASS corn 2014'!J142</f>
        <v>78327000</v>
      </c>
      <c r="C44" s="69">
        <f>'USDA-NASS corn 2014'!L142</f>
        <v>70638000</v>
      </c>
      <c r="D44" s="69">
        <f>'USDA-NASS corn 2014'!T142</f>
        <v>6487000</v>
      </c>
      <c r="E44" s="68">
        <f t="shared" si="2"/>
        <v>8.4110210696920581E-2</v>
      </c>
      <c r="F44" s="85">
        <f>'USDA-NASS corn 2014'!R142</f>
        <v>149.1</v>
      </c>
      <c r="G44" s="61">
        <f>ERSMay2011!N50</f>
        <v>1901</v>
      </c>
      <c r="H44" s="76">
        <f t="shared" si="6"/>
        <v>52.923162583518931</v>
      </c>
      <c r="I44" s="62">
        <f t="shared" si="7"/>
        <v>2.8172919516044188</v>
      </c>
      <c r="J44" s="62">
        <f t="shared" si="4"/>
        <v>0.7043229879011047</v>
      </c>
      <c r="K44" s="62">
        <f t="shared" si="1"/>
        <v>9.3568533333333335</v>
      </c>
      <c r="L44" s="63">
        <f t="shared" si="5"/>
        <v>157.76834928984746</v>
      </c>
      <c r="Q44" s="60"/>
      <c r="R44" s="60"/>
      <c r="S44" s="60"/>
    </row>
    <row r="45" spans="1:19">
      <c r="A45" s="2">
        <v>2007</v>
      </c>
      <c r="B45" s="69">
        <f>'USDA-NASS corn 2014'!J143</f>
        <v>93527000</v>
      </c>
      <c r="C45" s="69">
        <f>'USDA-NASS corn 2014'!L143</f>
        <v>86520000</v>
      </c>
      <c r="D45" s="69">
        <f>'USDA-NASS corn 2014'!T143</f>
        <v>6060000</v>
      </c>
      <c r="E45" s="68">
        <f t="shared" si="2"/>
        <v>6.5456902138690862E-2</v>
      </c>
      <c r="F45" s="85">
        <f>'USDA-NASS corn 2014'!R143</f>
        <v>150.69999999999999</v>
      </c>
      <c r="G45" s="61">
        <f>ERSMay2011!N51</f>
        <v>2279</v>
      </c>
      <c r="H45" s="76">
        <f t="shared" si="6"/>
        <v>52.111081893742785</v>
      </c>
      <c r="I45" s="62">
        <f t="shared" si="7"/>
        <v>2.8918992759982447</v>
      </c>
      <c r="J45" s="62">
        <f t="shared" si="4"/>
        <v>0.72297481899956118</v>
      </c>
      <c r="K45" s="62">
        <f t="shared" si="1"/>
        <v>9.4572622222222211</v>
      </c>
      <c r="L45" s="63">
        <f t="shared" si="5"/>
        <v>161.9463594559017</v>
      </c>
      <c r="Q45" s="60"/>
      <c r="R45" s="60"/>
      <c r="S45" s="60"/>
    </row>
    <row r="46" spans="1:19">
      <c r="A46" s="2">
        <v>2008</v>
      </c>
      <c r="B46" s="69">
        <f>'USDA-NASS corn 2014'!J144</f>
        <v>85982000</v>
      </c>
      <c r="C46" s="69">
        <f>'USDA-NASS corn 2014'!L144</f>
        <v>78570000</v>
      </c>
      <c r="D46" s="69">
        <f>'USDA-NASS corn 2014'!T144</f>
        <v>5971000</v>
      </c>
      <c r="E46" s="68">
        <f t="shared" si="2"/>
        <v>7.06284524668504E-2</v>
      </c>
      <c r="F46" s="85">
        <f>'USDA-NASS corn 2014'!R144</f>
        <v>153.30000000000001</v>
      </c>
      <c r="G46" s="61">
        <f>ERSMay2011!N52</f>
        <v>1687</v>
      </c>
      <c r="H46" s="76">
        <f t="shared" si="6"/>
        <v>42.169201734761472</v>
      </c>
      <c r="I46" s="62">
        <f t="shared" si="7"/>
        <v>3.6353545643153526</v>
      </c>
      <c r="J46" s="62">
        <f t="shared" si="4"/>
        <v>0.90883864107883816</v>
      </c>
      <c r="K46" s="62">
        <f t="shared" si="1"/>
        <v>9.6204266666666687</v>
      </c>
      <c r="L46" s="63">
        <f t="shared" si="5"/>
        <v>203.57985560165974</v>
      </c>
      <c r="Q46" s="60"/>
      <c r="R46" s="60"/>
      <c r="S46" s="60"/>
    </row>
    <row r="47" spans="1:19">
      <c r="A47" s="2">
        <v>2009</v>
      </c>
      <c r="B47" s="69">
        <f>'USDA-NASS corn 2014'!J145</f>
        <v>86382000</v>
      </c>
      <c r="C47" s="69">
        <f>'USDA-NASS corn 2014'!L145</f>
        <v>79490000</v>
      </c>
      <c r="D47" s="69">
        <f>'USDA-NASS corn 2014'!T145</f>
        <v>5605000</v>
      </c>
      <c r="E47" s="68">
        <f t="shared" si="2"/>
        <v>6.5867559786121396E-2</v>
      </c>
      <c r="F47" s="85">
        <f>'USDA-NASS corn 2014'!R145</f>
        <v>164.4</v>
      </c>
      <c r="G47" s="61">
        <f>ERSMay2011!N53</f>
        <v>1457.2417860000003</v>
      </c>
      <c r="H47" s="76">
        <f t="shared" si="6"/>
        <v>36.080611708778498</v>
      </c>
      <c r="I47" s="62">
        <f t="shared" si="7"/>
        <v>4.5564637686007163</v>
      </c>
      <c r="J47" s="62">
        <f t="shared" si="4"/>
        <v>1.1391159421501791</v>
      </c>
      <c r="K47" s="62">
        <f t="shared" si="1"/>
        <v>10.317013333333334</v>
      </c>
      <c r="L47" s="63">
        <f t="shared" si="5"/>
        <v>255.16197104164013</v>
      </c>
      <c r="Q47" s="60"/>
      <c r="R47" s="60"/>
      <c r="S47" s="60"/>
    </row>
    <row r="48" spans="1:19">
      <c r="A48" s="2">
        <v>2010</v>
      </c>
      <c r="B48" s="69">
        <f>'USDA-NASS corn 2014'!J146</f>
        <v>88192000</v>
      </c>
      <c r="C48" s="69">
        <f>'USDA-NASS corn 2014'!L146</f>
        <v>81446000</v>
      </c>
      <c r="D48" s="69">
        <f>'USDA-NASS corn 2014'!T146</f>
        <v>5567000</v>
      </c>
      <c r="E48" s="68">
        <f t="shared" si="2"/>
        <v>6.3978945674784224E-2</v>
      </c>
      <c r="F48" s="85">
        <f>'USDA-NASS corn 2014'!R146</f>
        <v>152.6</v>
      </c>
      <c r="G48" s="61">
        <f>ERSMay2011!N54</f>
        <v>1990.849375</v>
      </c>
      <c r="H48" s="76">
        <f>2000000*G48/(B48-D48)</f>
        <v>48.19</v>
      </c>
      <c r="I48" s="62">
        <f t="shared" si="7"/>
        <v>3.1666320813446776</v>
      </c>
      <c r="J48" s="62">
        <f t="shared" si="4"/>
        <v>0.79165802033616939</v>
      </c>
      <c r="K48" s="62">
        <f t="shared" si="1"/>
        <v>9.5764977777777798</v>
      </c>
      <c r="L48" s="63">
        <f t="shared" si="5"/>
        <v>177.33139655530195</v>
      </c>
      <c r="Q48" s="60"/>
      <c r="R48" s="60"/>
      <c r="S48" s="60"/>
    </row>
    <row r="49" spans="1:19">
      <c r="A49" s="2">
        <v>2011</v>
      </c>
      <c r="B49" s="69">
        <f>'USDA-NASS corn 2014'!J147</f>
        <v>91936000</v>
      </c>
      <c r="C49" s="69">
        <f>'USDA-NASS corn 2014'!L147</f>
        <v>83879000</v>
      </c>
      <c r="D49" s="69">
        <f>'USDA-NASS corn 2014'!T147</f>
        <v>5935000</v>
      </c>
      <c r="E49" s="68">
        <f t="shared" si="2"/>
        <v>6.6081011868973652E-2</v>
      </c>
      <c r="F49" s="85">
        <f>'USDA-NASS corn 2014'!R147</f>
        <v>146.80000000000001</v>
      </c>
      <c r="G49" s="72"/>
      <c r="H49" s="75">
        <v>49</v>
      </c>
      <c r="I49" s="65">
        <f t="shared" si="7"/>
        <v>2.9959183673469392</v>
      </c>
      <c r="J49" s="62">
        <f t="shared" si="4"/>
        <v>0.74897959183673479</v>
      </c>
      <c r="K49" s="62">
        <f t="shared" ref="K49:K52" si="8">F49*56*2.471/2205</f>
        <v>9.2125155555555569</v>
      </c>
      <c r="L49" s="63">
        <f t="shared" si="5"/>
        <v>167.7714285714286</v>
      </c>
      <c r="Q49" s="60"/>
      <c r="R49" s="60"/>
      <c r="S49" s="60"/>
    </row>
    <row r="50" spans="1:19">
      <c r="A50" s="2">
        <v>2012</v>
      </c>
      <c r="B50" s="69">
        <f>'USDA-NASS corn 2014'!J148</f>
        <v>97291000</v>
      </c>
      <c r="C50" s="69">
        <f>'USDA-NASS corn 2014'!L148</f>
        <v>87365000</v>
      </c>
      <c r="D50" s="69">
        <f>'USDA-NASS corn 2014'!T148</f>
        <v>7419000</v>
      </c>
      <c r="E50" s="68">
        <f t="shared" si="2"/>
        <v>7.8272704253882511E-2</v>
      </c>
      <c r="F50" s="85">
        <f>'USDA-NASS corn 2014'!R148</f>
        <v>123.1</v>
      </c>
      <c r="H50" s="75">
        <v>50</v>
      </c>
      <c r="I50" s="65">
        <f t="shared" si="7"/>
        <v>2.4619999999999997</v>
      </c>
      <c r="J50" s="62">
        <f t="shared" si="4"/>
        <v>0.61549999999999994</v>
      </c>
      <c r="K50" s="62">
        <f t="shared" si="8"/>
        <v>7.7252088888888881</v>
      </c>
      <c r="L50" s="63">
        <f t="shared" si="5"/>
        <v>137.87199999999999</v>
      </c>
    </row>
    <row r="51" spans="1:19">
      <c r="A51" s="2">
        <v>2013</v>
      </c>
      <c r="B51" s="69">
        <f>'USDA-NASS corn 2014'!J149</f>
        <v>95365000</v>
      </c>
      <c r="C51" s="69">
        <f>'USDA-NASS corn 2014'!L149</f>
        <v>87451000</v>
      </c>
      <c r="D51" s="69">
        <f>'USDA-NASS corn 2014'!T149</f>
        <v>6281000</v>
      </c>
      <c r="E51" s="68">
        <f t="shared" si="2"/>
        <v>6.7010199291597322E-2</v>
      </c>
      <c r="F51" s="85">
        <f>'USDA-NASS corn 2014'!R149</f>
        <v>158.1</v>
      </c>
      <c r="G51" s="63"/>
      <c r="H51" s="75">
        <v>52</v>
      </c>
      <c r="I51" s="65">
        <f t="shared" si="7"/>
        <v>3.0403846153846152</v>
      </c>
      <c r="J51" s="62">
        <f t="shared" si="4"/>
        <v>0.76009615384615381</v>
      </c>
      <c r="K51" s="62">
        <f t="shared" si="8"/>
        <v>9.9216533333333334</v>
      </c>
      <c r="L51" s="63">
        <f t="shared" si="5"/>
        <v>170.26153846153846</v>
      </c>
    </row>
    <row r="52" spans="1:19">
      <c r="A52" s="2">
        <v>2014</v>
      </c>
      <c r="B52" s="69">
        <f>'USDA-NASS corn 2014'!J150</f>
        <v>90597000</v>
      </c>
      <c r="C52" s="69">
        <f>'USDA-NASS corn 2014'!L150</f>
        <v>83136000</v>
      </c>
      <c r="D52" s="69">
        <f>'USDA-NASS corn 2014'!T150</f>
        <v>6371000</v>
      </c>
      <c r="E52" s="68">
        <f t="shared" ref="E52" si="9">D52/SUM(C52:D52)</f>
        <v>7.1178790485660337E-2</v>
      </c>
      <c r="F52" s="85">
        <f>'USDA-NASS corn 2014'!R150</f>
        <v>171</v>
      </c>
      <c r="G52" s="63">
        <f>NASSenvFERT!J86/2000000</f>
        <v>2142.9</v>
      </c>
      <c r="H52" s="76">
        <f>82*0.65</f>
        <v>53.300000000000004</v>
      </c>
      <c r="I52" s="62">
        <f t="shared" si="7"/>
        <v>3.2082551594746715</v>
      </c>
      <c r="J52" s="62">
        <f t="shared" si="4"/>
        <v>0.80206378986866789</v>
      </c>
      <c r="K52" s="62">
        <f t="shared" si="8"/>
        <v>10.731200000000001</v>
      </c>
      <c r="L52" s="63">
        <f t="shared" si="5"/>
        <v>179.66228893058161</v>
      </c>
    </row>
    <row r="53" spans="1:19">
      <c r="G53" s="63"/>
      <c r="H53" s="66"/>
      <c r="I53" s="64"/>
      <c r="J53" s="64"/>
    </row>
    <row r="54" spans="1:19">
      <c r="G54" s="152"/>
      <c r="H54" s="66"/>
      <c r="I54" s="64"/>
      <c r="J54" s="64"/>
    </row>
    <row r="55" spans="1:19">
      <c r="G55" s="63"/>
      <c r="H55" s="154"/>
      <c r="I55" s="64"/>
      <c r="J55" s="64"/>
    </row>
    <row r="56" spans="1:19">
      <c r="G56" s="63"/>
      <c r="H56" s="66"/>
      <c r="I56" s="64"/>
      <c r="J56" s="64"/>
    </row>
    <row r="57" spans="1:19">
      <c r="G57" s="63"/>
    </row>
    <row r="58" spans="1:19">
      <c r="G58" s="63"/>
    </row>
    <row r="59" spans="1:19">
      <c r="G59" s="63"/>
    </row>
    <row r="60" spans="1:19">
      <c r="F60" s="61"/>
      <c r="G60" s="63"/>
    </row>
    <row r="61" spans="1:19">
      <c r="G61" s="63"/>
    </row>
    <row r="62" spans="1:19">
      <c r="G62" s="63"/>
    </row>
    <row r="63" spans="1:19">
      <c r="G63" s="63"/>
    </row>
    <row r="64" spans="1:19">
      <c r="G64" s="63"/>
    </row>
    <row r="65" spans="1:7">
      <c r="G65" s="63"/>
    </row>
    <row r="66" spans="1:7">
      <c r="G66" s="63"/>
    </row>
    <row r="67" spans="1:7">
      <c r="G67" s="63"/>
    </row>
    <row r="68" spans="1:7">
      <c r="G68" s="63"/>
    </row>
    <row r="69" spans="1:7">
      <c r="A69" s="4"/>
    </row>
    <row r="70" spans="1:7">
      <c r="A70" s="4"/>
    </row>
    <row r="71" spans="1:7">
      <c r="A71" s="4"/>
    </row>
    <row r="72" spans="1:7">
      <c r="A72" s="4"/>
    </row>
    <row r="73" spans="1:7">
      <c r="A73" s="4"/>
    </row>
    <row r="74" spans="1:7">
      <c r="A74" s="4"/>
    </row>
    <row r="75" spans="1:7">
      <c r="A75" s="4"/>
    </row>
    <row r="76" spans="1:7">
      <c r="A76" s="4"/>
    </row>
    <row r="77" spans="1:7">
      <c r="A77" s="4"/>
    </row>
    <row r="78" spans="1:7">
      <c r="A78" s="4"/>
    </row>
    <row r="79" spans="1:7">
      <c r="A79" s="4"/>
    </row>
    <row r="80" spans="1:7">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6">
      <c r="A97" s="4"/>
    </row>
    <row r="98" spans="1:6">
      <c r="A98" s="4"/>
    </row>
    <row r="100" spans="1:6">
      <c r="A100" s="4"/>
      <c r="B100" s="71"/>
      <c r="C100" s="71"/>
      <c r="D100" s="71"/>
      <c r="E100" s="67"/>
      <c r="F100" s="67"/>
    </row>
    <row r="101" spans="1:6">
      <c r="A101" s="4"/>
      <c r="B101" s="71"/>
      <c r="C101" s="71"/>
      <c r="D101" s="71"/>
      <c r="E101" s="67"/>
      <c r="F101" s="67"/>
    </row>
    <row r="102" spans="1:6">
      <c r="A102" s="4"/>
      <c r="B102" s="71"/>
      <c r="C102" s="71"/>
      <c r="D102" s="71"/>
      <c r="E102" s="67"/>
      <c r="F102" s="67"/>
    </row>
    <row r="103" spans="1:6">
      <c r="A103" s="4"/>
      <c r="B103" s="71"/>
      <c r="C103" s="71"/>
      <c r="D103" s="71"/>
      <c r="E103" s="67"/>
      <c r="F103" s="67"/>
    </row>
    <row r="104" spans="1:6">
      <c r="A104" s="4"/>
      <c r="B104" s="71"/>
      <c r="C104" s="71"/>
      <c r="D104" s="71"/>
      <c r="E104" s="67"/>
      <c r="F104" s="67"/>
    </row>
    <row r="105" spans="1:6">
      <c r="A105" s="4"/>
      <c r="B105" s="71"/>
      <c r="C105" s="71"/>
      <c r="D105" s="71"/>
      <c r="E105" s="67"/>
      <c r="F105" s="67"/>
    </row>
    <row r="106" spans="1:6">
      <c r="A106" s="4"/>
      <c r="B106" s="71"/>
      <c r="C106" s="71"/>
      <c r="D106" s="71"/>
      <c r="E106" s="67"/>
      <c r="F106" s="67"/>
    </row>
    <row r="107" spans="1:6">
      <c r="A107" s="4"/>
      <c r="B107" s="71"/>
      <c r="C107" s="71"/>
      <c r="D107" s="71"/>
      <c r="E107" s="67"/>
      <c r="F107" s="67"/>
    </row>
    <row r="108" spans="1:6">
      <c r="A108" s="4"/>
      <c r="B108" s="71"/>
      <c r="C108" s="71"/>
      <c r="D108" s="71"/>
      <c r="E108" s="67"/>
      <c r="F108" s="67"/>
    </row>
    <row r="109" spans="1:6">
      <c r="A109" s="4"/>
      <c r="B109" s="71"/>
      <c r="C109" s="71"/>
      <c r="D109" s="71"/>
      <c r="E109" s="67"/>
      <c r="F109" s="67"/>
    </row>
    <row r="110" spans="1:6">
      <c r="A110" s="4"/>
      <c r="B110" s="71"/>
      <c r="C110" s="71"/>
      <c r="D110" s="71"/>
      <c r="E110" s="67"/>
      <c r="F110" s="67"/>
    </row>
    <row r="111" spans="1:6">
      <c r="A111" s="4"/>
      <c r="B111" s="71"/>
      <c r="C111" s="71"/>
      <c r="D111" s="71"/>
      <c r="E111" s="67"/>
      <c r="F111" s="67"/>
    </row>
    <row r="112" spans="1:6">
      <c r="A112" s="4"/>
      <c r="B112" s="71"/>
      <c r="C112" s="71"/>
      <c r="D112" s="71"/>
      <c r="E112" s="67"/>
      <c r="F112" s="67"/>
    </row>
    <row r="113" spans="1:6">
      <c r="A113" s="4"/>
      <c r="B113" s="71"/>
      <c r="C113" s="71"/>
      <c r="D113" s="71"/>
      <c r="E113" s="67"/>
      <c r="F113" s="67"/>
    </row>
    <row r="114" spans="1:6">
      <c r="A114" s="4"/>
      <c r="B114" s="71"/>
      <c r="C114" s="71"/>
      <c r="D114" s="71"/>
      <c r="E114" s="67"/>
      <c r="F114" s="67"/>
    </row>
    <row r="115" spans="1:6">
      <c r="A115" s="4"/>
      <c r="B115" s="71"/>
      <c r="C115" s="71"/>
      <c r="D115" s="71"/>
      <c r="E115" s="67"/>
      <c r="F115" s="67"/>
    </row>
    <row r="116" spans="1:6">
      <c r="A116" s="4"/>
      <c r="B116" s="71"/>
      <c r="C116" s="71"/>
      <c r="D116" s="71"/>
      <c r="E116" s="67"/>
      <c r="F116" s="67"/>
    </row>
    <row r="117" spans="1:6">
      <c r="A117" s="4"/>
      <c r="B117" s="71"/>
      <c r="C117" s="71"/>
      <c r="D117" s="71"/>
      <c r="E117" s="67"/>
      <c r="F117" s="67"/>
    </row>
    <row r="118" spans="1:6">
      <c r="A118" s="4"/>
      <c r="B118" s="71"/>
      <c r="C118" s="71"/>
      <c r="D118" s="71"/>
      <c r="E118" s="67"/>
      <c r="F118" s="67"/>
    </row>
    <row r="119" spans="1:6">
      <c r="A119" s="4"/>
      <c r="B119" s="71"/>
      <c r="C119" s="71"/>
      <c r="D119" s="71"/>
      <c r="E119" s="67"/>
      <c r="F119" s="67"/>
    </row>
    <row r="120" spans="1:6">
      <c r="A120" s="4"/>
      <c r="B120" s="71"/>
      <c r="C120" s="71"/>
      <c r="D120" s="71"/>
      <c r="E120" s="67"/>
      <c r="F120" s="67"/>
    </row>
    <row r="121" spans="1:6">
      <c r="A121" s="4"/>
      <c r="B121" s="71"/>
      <c r="C121" s="71"/>
      <c r="D121" s="71"/>
      <c r="E121" s="67"/>
      <c r="F121" s="67"/>
    </row>
    <row r="122" spans="1:6">
      <c r="A122" s="4"/>
      <c r="B122" s="71"/>
      <c r="C122" s="71"/>
      <c r="D122" s="71"/>
      <c r="E122" s="67"/>
      <c r="F122" s="67"/>
    </row>
    <row r="123" spans="1:6">
      <c r="A123" s="4"/>
      <c r="B123" s="71"/>
      <c r="C123" s="71"/>
      <c r="D123" s="71"/>
      <c r="E123" s="67"/>
      <c r="F123" s="67"/>
    </row>
    <row r="124" spans="1:6">
      <c r="A124" s="4"/>
      <c r="B124" s="71"/>
      <c r="C124" s="71"/>
      <c r="D124" s="71"/>
      <c r="E124" s="67"/>
      <c r="F124" s="67"/>
    </row>
  </sheetData>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4"/>
  <sheetViews>
    <sheetView zoomScale="90" zoomScaleNormal="90" workbookViewId="0">
      <pane xSplit="1" ySplit="1" topLeftCell="B2" activePane="bottomRight" state="frozen"/>
      <selection pane="topRight" activeCell="B1" sqref="B1"/>
      <selection pane="bottomLeft" activeCell="A2" sqref="A2"/>
      <selection pane="bottomRight" activeCell="F47" sqref="F47"/>
    </sheetView>
  </sheetViews>
  <sheetFormatPr defaultRowHeight="15"/>
  <cols>
    <col min="1" max="1" width="10.5703125" bestFit="1" customWidth="1"/>
    <col min="2" max="4" width="16" style="70" customWidth="1"/>
    <col min="5" max="5" width="16" style="60" customWidth="1"/>
    <col min="6" max="6" width="19.85546875" style="60" customWidth="1"/>
    <col min="7" max="7" width="14.5703125" style="60" customWidth="1"/>
    <col min="8" max="8" width="13" style="60" customWidth="1"/>
    <col min="9" max="9" width="13.5703125" style="60" customWidth="1"/>
    <col min="10" max="13" width="9.140625" style="60" customWidth="1"/>
  </cols>
  <sheetData>
    <row r="1" spans="1:16" ht="87.75" customHeight="1">
      <c r="A1" s="3" t="s">
        <v>0</v>
      </c>
      <c r="B1" s="69" t="s">
        <v>66</v>
      </c>
      <c r="C1" s="69" t="s">
        <v>67</v>
      </c>
      <c r="D1" s="69" t="s">
        <v>68</v>
      </c>
      <c r="E1" s="59" t="s">
        <v>27</v>
      </c>
      <c r="F1" s="59" t="s">
        <v>1</v>
      </c>
      <c r="G1" s="59"/>
      <c r="H1" s="59" t="s">
        <v>129</v>
      </c>
      <c r="I1" s="59" t="s">
        <v>130</v>
      </c>
      <c r="N1" s="60"/>
      <c r="O1" s="60"/>
      <c r="P1" s="60"/>
    </row>
    <row r="2" spans="1:16">
      <c r="A2" s="2">
        <v>1964</v>
      </c>
      <c r="B2" s="69">
        <f>'USDA-NASS corn 2014'!J100</f>
        <v>65823000</v>
      </c>
      <c r="C2" s="69">
        <f>'USDA-NASS corn 2014'!L100</f>
        <v>55369000</v>
      </c>
      <c r="D2" s="69">
        <f>'USDA-NASS corn 2014'!T100</f>
        <v>8620000</v>
      </c>
      <c r="E2" s="68">
        <f>D2/SUM(C2:D2)</f>
        <v>0.13471065339355201</v>
      </c>
      <c r="F2" s="85">
        <f>'USDA-NASS corn 2014'!R100</f>
        <v>62.9</v>
      </c>
      <c r="G2" s="61"/>
      <c r="H2" s="61">
        <f>'PFP-K US corn'!H2+'PFP-P US corn'!H2+'PFP-N US corn'!H2</f>
        <v>106.48</v>
      </c>
      <c r="I2" s="62">
        <f t="shared" ref="I2:I52" si="0">F2/H2</f>
        <v>0.59072126220886545</v>
      </c>
      <c r="N2" s="60"/>
      <c r="O2" s="60"/>
      <c r="P2" s="60"/>
    </row>
    <row r="3" spans="1:16">
      <c r="A3" s="2">
        <v>1965</v>
      </c>
      <c r="B3" s="69">
        <f>'USDA-NASS corn 2014'!J101</f>
        <v>65171000</v>
      </c>
      <c r="C3" s="69">
        <f>'USDA-NASS corn 2014'!L101</f>
        <v>55392000</v>
      </c>
      <c r="D3" s="69">
        <f>'USDA-NASS corn 2014'!T101</f>
        <v>8054000</v>
      </c>
      <c r="E3" s="68">
        <f t="shared" ref="E3:E52" si="1">D3/SUM(C3:D3)</f>
        <v>0.1269425968540176</v>
      </c>
      <c r="F3" s="85">
        <f>'USDA-NASS corn 2014'!R101</f>
        <v>74.099999999999994</v>
      </c>
      <c r="G3" s="61"/>
      <c r="H3" s="61">
        <f>'PFP-K US corn'!H3+'PFP-P US corn'!H3+'PFP-N US corn'!H3</f>
        <v>143.96</v>
      </c>
      <c r="I3" s="62">
        <f t="shared" si="0"/>
        <v>0.51472631286468462</v>
      </c>
      <c r="N3" s="60"/>
      <c r="O3" s="60"/>
      <c r="P3" s="60"/>
    </row>
    <row r="4" spans="1:16">
      <c r="A4" s="2">
        <v>1966</v>
      </c>
      <c r="B4" s="69">
        <f>'USDA-NASS corn 2014'!J102</f>
        <v>66347000</v>
      </c>
      <c r="C4" s="69">
        <f>'USDA-NASS corn 2014'!L102</f>
        <v>57002000</v>
      </c>
      <c r="D4" s="69">
        <f>'USDA-NASS corn 2014'!T102</f>
        <v>7934000</v>
      </c>
      <c r="E4" s="68">
        <f t="shared" si="1"/>
        <v>0.12218184058149563</v>
      </c>
      <c r="F4" s="85">
        <f>'USDA-NASS corn 2014'!R102</f>
        <v>73.099999999999994</v>
      </c>
      <c r="G4" s="61"/>
      <c r="H4" s="61">
        <f>'PFP-K US corn'!H4+'PFP-P US corn'!H4+'PFP-N US corn'!H4</f>
        <v>172.88</v>
      </c>
      <c r="I4" s="62">
        <f t="shared" si="0"/>
        <v>0.42283664969921331</v>
      </c>
      <c r="N4" s="60"/>
      <c r="O4" s="60"/>
      <c r="P4" s="60"/>
    </row>
    <row r="5" spans="1:16">
      <c r="A5" s="2">
        <v>1967</v>
      </c>
      <c r="B5" s="69">
        <f>'USDA-NASS corn 2014'!J103</f>
        <v>71156000</v>
      </c>
      <c r="C5" s="69">
        <f>'USDA-NASS corn 2014'!L103</f>
        <v>60694000</v>
      </c>
      <c r="D5" s="69">
        <f>'USDA-NASS corn 2014'!T103</f>
        <v>8363000</v>
      </c>
      <c r="E5" s="68">
        <f t="shared" si="1"/>
        <v>0.12110285706010976</v>
      </c>
      <c r="F5" s="85">
        <f>'USDA-NASS corn 2014'!R103</f>
        <v>80.099999999999994</v>
      </c>
      <c r="G5" s="61"/>
      <c r="H5" s="61">
        <f>'PFP-K US corn'!H5+'PFP-P US corn'!H5+'PFP-N US corn'!H5</f>
        <v>186.96000000000004</v>
      </c>
      <c r="I5" s="62">
        <f t="shared" si="0"/>
        <v>0.42843388960205381</v>
      </c>
      <c r="N5" s="60"/>
      <c r="O5" s="60"/>
      <c r="P5" s="60"/>
    </row>
    <row r="6" spans="1:16">
      <c r="A6" s="2">
        <v>1968</v>
      </c>
      <c r="B6" s="69">
        <f>'USDA-NASS corn 2014'!J104</f>
        <v>65126000</v>
      </c>
      <c r="C6" s="69">
        <f>'USDA-NASS corn 2014'!L104</f>
        <v>55980000</v>
      </c>
      <c r="D6" s="69">
        <f>'USDA-NASS corn 2014'!T104</f>
        <v>7879000</v>
      </c>
      <c r="E6" s="68">
        <f t="shared" si="1"/>
        <v>0.1233811992044974</v>
      </c>
      <c r="F6" s="85">
        <f>'USDA-NASS corn 2014'!R104</f>
        <v>79.5</v>
      </c>
      <c r="G6" s="61"/>
      <c r="H6" s="61">
        <f>'PFP-K US corn'!H6+'PFP-P US corn'!H6+'PFP-N US corn'!H6</f>
        <v>207.23999999999998</v>
      </c>
      <c r="I6" s="62">
        <f t="shared" si="0"/>
        <v>0.3836132020845397</v>
      </c>
      <c r="N6" s="60"/>
      <c r="O6" s="60"/>
      <c r="P6" s="60"/>
    </row>
    <row r="7" spans="1:16">
      <c r="A7" s="2">
        <v>1969</v>
      </c>
      <c r="B7" s="69">
        <f>'USDA-NASS corn 2014'!J105</f>
        <v>64264000</v>
      </c>
      <c r="C7" s="69">
        <f>'USDA-NASS corn 2014'!L105</f>
        <v>54574000</v>
      </c>
      <c r="D7" s="69">
        <f>'USDA-NASS corn 2014'!T105</f>
        <v>7892000</v>
      </c>
      <c r="E7" s="68">
        <f t="shared" si="1"/>
        <v>0.12634072935677007</v>
      </c>
      <c r="F7" s="85">
        <f>'USDA-NASS corn 2014'!R105</f>
        <v>85.9</v>
      </c>
      <c r="G7" s="61"/>
      <c r="H7" s="61">
        <f>'PFP-K US corn'!H7+'PFP-P US corn'!H7+'PFP-N US corn'!H7</f>
        <v>212.92000000000002</v>
      </c>
      <c r="I7" s="62">
        <f t="shared" si="0"/>
        <v>0.40343791095247039</v>
      </c>
      <c r="N7" s="60"/>
      <c r="O7" s="60"/>
      <c r="P7" s="60"/>
    </row>
    <row r="8" spans="1:16">
      <c r="A8" s="2">
        <v>1970</v>
      </c>
      <c r="B8" s="69">
        <f>'USDA-NASS corn 2014'!J106</f>
        <v>66863000</v>
      </c>
      <c r="C8" s="69">
        <f>'USDA-NASS corn 2014'!L106</f>
        <v>57358000</v>
      </c>
      <c r="D8" s="69">
        <f>'USDA-NASS corn 2014'!T106</f>
        <v>8078000</v>
      </c>
      <c r="E8" s="68">
        <f t="shared" si="1"/>
        <v>0.12344886606760805</v>
      </c>
      <c r="F8" s="85">
        <f>'USDA-NASS corn 2014'!R106</f>
        <v>72.400000000000006</v>
      </c>
      <c r="G8" s="61"/>
      <c r="H8" s="61">
        <f>'PFP-K US corn'!H8+'PFP-P US corn'!H8+'PFP-N US corn'!H8</f>
        <v>230.38</v>
      </c>
      <c r="I8" s="62">
        <f t="shared" si="0"/>
        <v>0.31426339091935068</v>
      </c>
      <c r="N8" s="60"/>
      <c r="O8" s="60"/>
      <c r="P8" s="60"/>
    </row>
    <row r="9" spans="1:16">
      <c r="A9" s="2">
        <v>1971</v>
      </c>
      <c r="B9" s="69">
        <f>'USDA-NASS corn 2014'!J107</f>
        <v>74179000</v>
      </c>
      <c r="C9" s="69">
        <f>'USDA-NASS corn 2014'!L107</f>
        <v>64123000</v>
      </c>
      <c r="D9" s="69">
        <f>'USDA-NASS corn 2014'!T107</f>
        <v>8814000</v>
      </c>
      <c r="E9" s="68">
        <f>D9/SUM(C9:D9)</f>
        <v>0.12084401606866199</v>
      </c>
      <c r="F9" s="85">
        <f>'USDA-NASS corn 2014'!R107</f>
        <v>88.1</v>
      </c>
      <c r="G9" s="61"/>
      <c r="H9" s="61">
        <f>'PFP-K US corn'!H9+'PFP-P US corn'!H9+'PFP-N US corn'!H9</f>
        <v>207.62</v>
      </c>
      <c r="I9" s="62">
        <f t="shared" si="0"/>
        <v>0.42433291590405547</v>
      </c>
      <c r="N9" s="60"/>
      <c r="O9" s="60"/>
      <c r="P9" s="60"/>
    </row>
    <row r="10" spans="1:16">
      <c r="A10" s="2">
        <v>1972</v>
      </c>
      <c r="B10" s="69">
        <f>'USDA-NASS corn 2014'!J108</f>
        <v>67126000</v>
      </c>
      <c r="C10" s="69">
        <f>'USDA-NASS corn 2014'!L108</f>
        <v>57513000</v>
      </c>
      <c r="D10" s="69">
        <f>'USDA-NASS corn 2014'!T108</f>
        <v>8351000</v>
      </c>
      <c r="E10" s="68">
        <f t="shared" si="1"/>
        <v>0.12679157050892748</v>
      </c>
      <c r="F10" s="85">
        <f>'USDA-NASS corn 2014'!R108</f>
        <v>97</v>
      </c>
      <c r="G10" s="61"/>
      <c r="H10" s="61">
        <f>'PFP-K US corn'!H10+'PFP-P US corn'!H10+'PFP-N US corn'!H10</f>
        <v>229.14000000000001</v>
      </c>
      <c r="I10" s="62">
        <f t="shared" si="0"/>
        <v>0.42332198655843584</v>
      </c>
      <c r="N10" s="60"/>
      <c r="O10" s="60"/>
      <c r="P10" s="60"/>
    </row>
    <row r="11" spans="1:16">
      <c r="A11" s="2">
        <v>1973</v>
      </c>
      <c r="B11" s="69">
        <f>'USDA-NASS corn 2014'!J109</f>
        <v>72253000</v>
      </c>
      <c r="C11" s="69">
        <f>'USDA-NASS corn 2014'!L109</f>
        <v>62143000</v>
      </c>
      <c r="D11" s="69">
        <f>'USDA-NASS corn 2014'!T109</f>
        <v>9023000</v>
      </c>
      <c r="E11" s="68">
        <f t="shared" si="1"/>
        <v>0.12678807295618694</v>
      </c>
      <c r="F11" s="85">
        <f>'USDA-NASS corn 2014'!R109</f>
        <v>91.3</v>
      </c>
      <c r="G11" s="61"/>
      <c r="H11" s="61">
        <f>'PFP-K US corn'!H11+'PFP-P US corn'!H11+'PFP-N US corn'!H11</f>
        <v>217.85999999999999</v>
      </c>
      <c r="I11" s="62">
        <f t="shared" si="0"/>
        <v>0.41907647112824753</v>
      </c>
      <c r="N11" s="60"/>
      <c r="O11" s="60"/>
      <c r="P11" s="60"/>
    </row>
    <row r="12" spans="1:16">
      <c r="A12" s="2">
        <v>1974</v>
      </c>
      <c r="B12" s="69">
        <f>'USDA-NASS corn 2014'!J110</f>
        <v>77935000</v>
      </c>
      <c r="C12" s="69">
        <f>'USDA-NASS corn 2014'!L110</f>
        <v>65405000</v>
      </c>
      <c r="D12" s="69">
        <f>'USDA-NASS corn 2014'!T110</f>
        <v>10844000</v>
      </c>
      <c r="E12" s="68">
        <f t="shared" si="1"/>
        <v>0.14221825860011278</v>
      </c>
      <c r="F12" s="85">
        <f>'USDA-NASS corn 2014'!R110</f>
        <v>71.900000000000006</v>
      </c>
      <c r="G12" s="61"/>
      <c r="H12" s="61">
        <f>'PFP-K US corn'!H12+'PFP-P US corn'!H12+'PFP-N US corn'!H12</f>
        <v>211.35</v>
      </c>
      <c r="I12" s="62">
        <f t="shared" si="0"/>
        <v>0.34019399101017272</v>
      </c>
      <c r="N12" s="60"/>
      <c r="O12" s="60"/>
      <c r="P12" s="60"/>
    </row>
    <row r="13" spans="1:16">
      <c r="A13" s="2">
        <v>1975</v>
      </c>
      <c r="B13" s="69">
        <f>'USDA-NASS corn 2014'!J111</f>
        <v>78719000</v>
      </c>
      <c r="C13" s="69">
        <f>'USDA-NASS corn 2014'!L111</f>
        <v>67625000</v>
      </c>
      <c r="D13" s="69">
        <f>'USDA-NASS corn 2014'!T111</f>
        <v>9848000</v>
      </c>
      <c r="E13" s="68">
        <f t="shared" si="1"/>
        <v>0.12711525305590335</v>
      </c>
      <c r="F13" s="85">
        <f>'USDA-NASS corn 2014'!R111</f>
        <v>86.4</v>
      </c>
      <c r="G13" s="61"/>
      <c r="H13" s="61">
        <f>'PFP-K US corn'!H13+'PFP-P US corn'!H13+'PFP-N US corn'!H13</f>
        <v>203.51999999999998</v>
      </c>
      <c r="I13" s="62">
        <f t="shared" si="0"/>
        <v>0.42452830188679253</v>
      </c>
      <c r="N13" s="60"/>
      <c r="O13" s="60"/>
      <c r="P13" s="60"/>
    </row>
    <row r="14" spans="1:16">
      <c r="A14" s="2">
        <v>1976</v>
      </c>
      <c r="B14" s="69">
        <f>'USDA-NASS corn 2014'!J112</f>
        <v>84588000</v>
      </c>
      <c r="C14" s="69">
        <f>'USDA-NASS corn 2014'!L112</f>
        <v>71506000</v>
      </c>
      <c r="D14" s="69">
        <f>'USDA-NASS corn 2014'!T112</f>
        <v>11281000</v>
      </c>
      <c r="E14" s="68">
        <f t="shared" si="1"/>
        <v>0.13626535567178422</v>
      </c>
      <c r="F14" s="85">
        <f>'USDA-NASS corn 2014'!R112</f>
        <v>88</v>
      </c>
      <c r="G14" s="61"/>
      <c r="H14" s="61">
        <f>'PFP-K US corn'!H14+'PFP-P US corn'!H14+'PFP-N US corn'!H14</f>
        <v>249.01</v>
      </c>
      <c r="I14" s="62">
        <f t="shared" si="0"/>
        <v>0.35339946186900123</v>
      </c>
      <c r="N14" s="60"/>
      <c r="O14" s="60"/>
      <c r="P14" s="60"/>
    </row>
    <row r="15" spans="1:16">
      <c r="A15" s="2">
        <v>1977</v>
      </c>
      <c r="B15" s="69">
        <f>'USDA-NASS corn 2014'!J113</f>
        <v>84328000</v>
      </c>
      <c r="C15" s="69">
        <f>'USDA-NASS corn 2014'!L113</f>
        <v>71614000</v>
      </c>
      <c r="D15" s="69">
        <f>'USDA-NASS corn 2014'!T113</f>
        <v>9314000</v>
      </c>
      <c r="E15" s="68">
        <f t="shared" si="1"/>
        <v>0.11508995650454726</v>
      </c>
      <c r="F15" s="85">
        <f>'USDA-NASS corn 2014'!R113</f>
        <v>90.8</v>
      </c>
      <c r="G15" s="61"/>
      <c r="H15" s="61">
        <f>'PFP-K US corn'!H15+'PFP-P US corn'!H15+'PFP-N US corn'!H15</f>
        <v>249.95999999999998</v>
      </c>
      <c r="I15" s="62">
        <f t="shared" si="0"/>
        <v>0.36325812129940793</v>
      </c>
      <c r="N15" s="60"/>
      <c r="O15" s="60"/>
      <c r="P15" s="60"/>
    </row>
    <row r="16" spans="1:16">
      <c r="A16" s="2">
        <v>1978</v>
      </c>
      <c r="B16" s="69">
        <f>'USDA-NASS corn 2014'!J114</f>
        <v>81675000</v>
      </c>
      <c r="C16" s="69">
        <f>'USDA-NASS corn 2014'!L114</f>
        <v>71930000</v>
      </c>
      <c r="D16" s="69">
        <f>'USDA-NASS corn 2014'!T114</f>
        <v>8624000</v>
      </c>
      <c r="E16" s="68">
        <f t="shared" si="1"/>
        <v>0.1070586190629888</v>
      </c>
      <c r="F16" s="85">
        <f>'USDA-NASS corn 2014'!R114</f>
        <v>101</v>
      </c>
      <c r="G16" s="61"/>
      <c r="H16" s="61">
        <f>'PFP-K US corn'!H16+'PFP-P US corn'!H16+'PFP-N US corn'!H16</f>
        <v>243.66</v>
      </c>
      <c r="I16" s="62">
        <f t="shared" si="0"/>
        <v>0.41451202495280309</v>
      </c>
      <c r="N16" s="60"/>
      <c r="O16" s="60"/>
      <c r="P16" s="60"/>
    </row>
    <row r="17" spans="1:16">
      <c r="A17" s="2">
        <v>1979</v>
      </c>
      <c r="B17" s="69">
        <f>'USDA-NASS corn 2014'!J115</f>
        <v>81394000</v>
      </c>
      <c r="C17" s="69">
        <f>'USDA-NASS corn 2014'!L115</f>
        <v>72400000</v>
      </c>
      <c r="D17" s="69">
        <f>'USDA-NASS corn 2014'!T115</f>
        <v>7989000</v>
      </c>
      <c r="E17" s="68">
        <f t="shared" si="1"/>
        <v>9.9379268307853069E-2</v>
      </c>
      <c r="F17" s="85">
        <f>'USDA-NASS corn 2014'!R115</f>
        <v>109.5</v>
      </c>
      <c r="G17" s="61"/>
      <c r="H17" s="61">
        <f>'PFP-K US corn'!H17+'PFP-P US corn'!H17+'PFP-N US corn'!H17</f>
        <v>259.89</v>
      </c>
      <c r="I17" s="62">
        <f t="shared" si="0"/>
        <v>0.42133210204317212</v>
      </c>
      <c r="N17" s="60"/>
      <c r="O17" s="60"/>
      <c r="P17" s="60"/>
    </row>
    <row r="18" spans="1:16">
      <c r="A18" s="2">
        <v>1980</v>
      </c>
      <c r="B18" s="69">
        <f>'USDA-NASS corn 2014'!J116</f>
        <v>84043000</v>
      </c>
      <c r="C18" s="69">
        <f>'USDA-NASS corn 2014'!L116</f>
        <v>72961000</v>
      </c>
      <c r="D18" s="69">
        <f>'USDA-NASS corn 2014'!T116</f>
        <v>9299000</v>
      </c>
      <c r="E18" s="68">
        <f t="shared" si="1"/>
        <v>0.11304400680768295</v>
      </c>
      <c r="F18" s="85">
        <f>'USDA-NASS corn 2014'!R116</f>
        <v>91</v>
      </c>
      <c r="G18" s="61"/>
      <c r="H18" s="61">
        <f>'PFP-K US corn'!H18+'PFP-P US corn'!H18+'PFP-N US corn'!H18</f>
        <v>251.88</v>
      </c>
      <c r="I18" s="62">
        <f t="shared" si="0"/>
        <v>0.36128315070668571</v>
      </c>
      <c r="N18" s="60"/>
      <c r="O18" s="60"/>
      <c r="P18" s="60"/>
    </row>
    <row r="19" spans="1:16">
      <c r="A19" s="2">
        <v>1981</v>
      </c>
      <c r="B19" s="69">
        <f>'USDA-NASS corn 2014'!J117</f>
        <v>84097000</v>
      </c>
      <c r="C19" s="69">
        <f>'USDA-NASS corn 2014'!L117</f>
        <v>74524000</v>
      </c>
      <c r="D19" s="69">
        <f>'USDA-NASS corn 2014'!T117</f>
        <v>8307000</v>
      </c>
      <c r="E19" s="68">
        <f t="shared" si="1"/>
        <v>0.10028853931499077</v>
      </c>
      <c r="F19" s="85">
        <f>'USDA-NASS corn 2014'!R117</f>
        <v>108.9</v>
      </c>
      <c r="G19" s="61"/>
      <c r="H19" s="61">
        <f>'PFP-K US corn'!H19+'PFP-P US corn'!H19+'PFP-N US corn'!H19</f>
        <v>265.42999999999995</v>
      </c>
      <c r="I19" s="62">
        <f t="shared" si="0"/>
        <v>0.41027766266058857</v>
      </c>
      <c r="N19" s="60"/>
      <c r="O19" s="60"/>
      <c r="P19" s="60"/>
    </row>
    <row r="20" spans="1:16">
      <c r="A20" s="2">
        <v>1982</v>
      </c>
      <c r="B20" s="69">
        <f>'USDA-NASS corn 2014'!J118</f>
        <v>81857000</v>
      </c>
      <c r="C20" s="69">
        <f>'USDA-NASS corn 2014'!L118</f>
        <v>72719000</v>
      </c>
      <c r="D20" s="69">
        <f>'USDA-NASS corn 2014'!T118</f>
        <v>8252000</v>
      </c>
      <c r="E20" s="68">
        <f t="shared" si="1"/>
        <v>0.10191303059119931</v>
      </c>
      <c r="F20" s="85">
        <f>'USDA-NASS corn 2014'!R118</f>
        <v>113.2</v>
      </c>
      <c r="G20" s="61"/>
      <c r="H20" s="61">
        <f>'PFP-K US corn'!H20+'PFP-P US corn'!H20+'PFP-N US corn'!H20</f>
        <v>260.39</v>
      </c>
      <c r="I20" s="62">
        <f t="shared" si="0"/>
        <v>0.43473251660970086</v>
      </c>
      <c r="N20" s="60"/>
      <c r="O20" s="60"/>
      <c r="P20" s="60"/>
    </row>
    <row r="21" spans="1:16">
      <c r="A21" s="2">
        <v>1983</v>
      </c>
      <c r="B21" s="69">
        <f>'USDA-NASS corn 2014'!J119</f>
        <v>60207000</v>
      </c>
      <c r="C21" s="69">
        <f>'USDA-NASS corn 2014'!L119</f>
        <v>51479000</v>
      </c>
      <c r="D21" s="69">
        <f>'USDA-NASS corn 2014'!T119</f>
        <v>7808000</v>
      </c>
      <c r="E21" s="68">
        <f t="shared" si="1"/>
        <v>0.13169834871050989</v>
      </c>
      <c r="F21" s="85">
        <f>'USDA-NASS corn 2014'!R119</f>
        <v>81.099999999999994</v>
      </c>
      <c r="G21" s="61"/>
      <c r="H21" s="61">
        <f>'PFP-K US corn'!H21+'PFP-P US corn'!H21+'PFP-N US corn'!H21</f>
        <v>258.43291693656886</v>
      </c>
      <c r="I21" s="62">
        <f t="shared" si="0"/>
        <v>0.31381451310982034</v>
      </c>
      <c r="N21" s="60"/>
      <c r="O21" s="60"/>
      <c r="P21" s="60"/>
    </row>
    <row r="22" spans="1:16">
      <c r="A22" s="2">
        <v>1984</v>
      </c>
      <c r="B22" s="69">
        <f>'USDA-NASS corn 2014'!J120</f>
        <v>80517000</v>
      </c>
      <c r="C22" s="69">
        <f>'USDA-NASS corn 2014'!L120</f>
        <v>71897000</v>
      </c>
      <c r="D22" s="69">
        <f>'USDA-NASS corn 2014'!T120</f>
        <v>7535000</v>
      </c>
      <c r="E22" s="68">
        <f t="shared" si="1"/>
        <v>9.4861013193675098E-2</v>
      </c>
      <c r="F22" s="85">
        <f>'USDA-NASS corn 2014'!R120</f>
        <v>106.7</v>
      </c>
      <c r="G22" s="61"/>
      <c r="H22" s="61">
        <f>'PFP-K US corn'!H22+'PFP-P US corn'!H22+'PFP-N US corn'!H22</f>
        <v>261.83452252319387</v>
      </c>
      <c r="I22" s="62">
        <f t="shared" si="0"/>
        <v>0.40750928858339636</v>
      </c>
      <c r="N22" s="60"/>
      <c r="O22" s="60"/>
      <c r="P22" s="60"/>
    </row>
    <row r="23" spans="1:16">
      <c r="A23" s="2">
        <v>1985</v>
      </c>
      <c r="B23" s="69">
        <f>'USDA-NASS corn 2014'!J121</f>
        <v>83398000</v>
      </c>
      <c r="C23" s="69">
        <f>'USDA-NASS corn 2014'!L121</f>
        <v>75209000</v>
      </c>
      <c r="D23" s="69">
        <f>'USDA-NASS corn 2014'!T121</f>
        <v>7155000</v>
      </c>
      <c r="E23" s="68">
        <f t="shared" si="1"/>
        <v>8.6870477393035786E-2</v>
      </c>
      <c r="F23" s="85">
        <f>'USDA-NASS corn 2014'!R121</f>
        <v>118</v>
      </c>
      <c r="G23" s="61"/>
      <c r="H23" s="61">
        <f>'PFP-K US corn'!H23+'PFP-P US corn'!H23+'PFP-N US corn'!H23</f>
        <v>253.91213794095785</v>
      </c>
      <c r="I23" s="62">
        <f t="shared" si="0"/>
        <v>0.46472768476880977</v>
      </c>
      <c r="N23" s="60"/>
      <c r="O23" s="60"/>
      <c r="P23" s="60"/>
    </row>
    <row r="24" spans="1:16">
      <c r="A24" s="2">
        <v>1986</v>
      </c>
      <c r="B24" s="69">
        <f>'USDA-NASS corn 2014'!J122</f>
        <v>76580000</v>
      </c>
      <c r="C24" s="69">
        <f>'USDA-NASS corn 2014'!L122</f>
        <v>68907000</v>
      </c>
      <c r="D24" s="69">
        <f>'USDA-NASS corn 2014'!T122</f>
        <v>6418000</v>
      </c>
      <c r="E24" s="68">
        <f t="shared" si="1"/>
        <v>8.5204115499502159E-2</v>
      </c>
      <c r="F24" s="85">
        <f>'USDA-NASS corn 2014'!R122</f>
        <v>119.4</v>
      </c>
      <c r="G24" s="61"/>
      <c r="H24" s="61">
        <f>'PFP-K US corn'!H24+'PFP-P US corn'!H24+'PFP-N US corn'!H24</f>
        <v>237.73145155393053</v>
      </c>
      <c r="I24" s="62">
        <f t="shared" si="0"/>
        <v>0.50224738552489567</v>
      </c>
      <c r="N24" s="60"/>
      <c r="O24" s="60"/>
      <c r="P24" s="60"/>
    </row>
    <row r="25" spans="1:16">
      <c r="A25" s="2">
        <v>1987</v>
      </c>
      <c r="B25" s="69">
        <f>'USDA-NASS corn 2014'!J123</f>
        <v>66200000</v>
      </c>
      <c r="C25" s="69">
        <f>'USDA-NASS corn 2014'!L123</f>
        <v>59505000</v>
      </c>
      <c r="D25" s="69">
        <f>'USDA-NASS corn 2014'!T123</f>
        <v>5994000</v>
      </c>
      <c r="E25" s="68">
        <f t="shared" si="1"/>
        <v>9.1512847524389679E-2</v>
      </c>
      <c r="F25" s="85">
        <f>'USDA-NASS corn 2014'!R123</f>
        <v>119.8</v>
      </c>
      <c r="G25" s="61"/>
      <c r="H25" s="61">
        <f>'PFP-K US corn'!H25+'PFP-P US corn'!H25+'PFP-N US corn'!H25</f>
        <v>241.1</v>
      </c>
      <c r="I25" s="62">
        <f t="shared" si="0"/>
        <v>0.49688925756947327</v>
      </c>
      <c r="N25" s="60"/>
      <c r="O25" s="60"/>
      <c r="P25" s="60"/>
    </row>
    <row r="26" spans="1:16">
      <c r="A26" s="2">
        <v>1988</v>
      </c>
      <c r="B26" s="69">
        <f>'USDA-NASS corn 2014'!J124</f>
        <v>67717000</v>
      </c>
      <c r="C26" s="69">
        <f>'USDA-NASS corn 2014'!L124</f>
        <v>58250000</v>
      </c>
      <c r="D26" s="69">
        <f>'USDA-NASS corn 2014'!T124</f>
        <v>8301000</v>
      </c>
      <c r="E26" s="68">
        <f t="shared" si="1"/>
        <v>0.12473140899460564</v>
      </c>
      <c r="F26" s="85">
        <f>'USDA-NASS corn 2014'!R124</f>
        <v>84.6</v>
      </c>
      <c r="G26" s="61"/>
      <c r="H26" s="61">
        <f>'PFP-K US corn'!H26+'PFP-P US corn'!H26+'PFP-N US corn'!H26</f>
        <v>254</v>
      </c>
      <c r="I26" s="62">
        <f t="shared" si="0"/>
        <v>0.33307086614173226</v>
      </c>
      <c r="N26" s="60"/>
      <c r="O26" s="60"/>
      <c r="P26" s="60"/>
    </row>
    <row r="27" spans="1:16">
      <c r="A27" s="2">
        <v>1989</v>
      </c>
      <c r="B27" s="69">
        <f>'USDA-NASS corn 2014'!J125</f>
        <v>72322000</v>
      </c>
      <c r="C27" s="69">
        <f>'USDA-NASS corn 2014'!L125</f>
        <v>64783000</v>
      </c>
      <c r="D27" s="69">
        <f>'USDA-NASS corn 2014'!T125</f>
        <v>6606000</v>
      </c>
      <c r="E27" s="68">
        <f t="shared" si="1"/>
        <v>9.2535264536553252E-2</v>
      </c>
      <c r="F27" s="85">
        <f>'USDA-NASS corn 2014'!R125</f>
        <v>116.3</v>
      </c>
      <c r="G27" s="61"/>
      <c r="H27" s="61">
        <f>'PFP-K US corn'!H27+'PFP-P US corn'!H27+'PFP-N US corn'!H27</f>
        <v>237.69271794474707</v>
      </c>
      <c r="I27" s="62">
        <f t="shared" si="0"/>
        <v>0.48928718138952221</v>
      </c>
      <c r="N27" s="60"/>
      <c r="O27" s="60"/>
      <c r="P27" s="60"/>
    </row>
    <row r="28" spans="1:16">
      <c r="A28" s="2">
        <v>1990</v>
      </c>
      <c r="B28" s="69">
        <f>'USDA-NASS corn 2014'!J126</f>
        <v>74166000</v>
      </c>
      <c r="C28" s="69">
        <f>'USDA-NASS corn 2014'!L126</f>
        <v>66952000</v>
      </c>
      <c r="D28" s="69">
        <f>'USDA-NASS corn 2014'!T126</f>
        <v>6123000</v>
      </c>
      <c r="E28" s="68">
        <f t="shared" si="1"/>
        <v>8.3790626069107088E-2</v>
      </c>
      <c r="F28" s="85">
        <f>'USDA-NASS corn 2014'!R126</f>
        <v>118.5</v>
      </c>
      <c r="G28" s="61"/>
      <c r="H28" s="61">
        <f>'PFP-K US corn'!H28+'PFP-P US corn'!H28+'PFP-N US corn'!H28</f>
        <v>243.73643070948953</v>
      </c>
      <c r="I28" s="62">
        <f t="shared" si="0"/>
        <v>0.48618091130267121</v>
      </c>
      <c r="N28" s="60"/>
      <c r="O28" s="60"/>
      <c r="P28" s="60"/>
    </row>
    <row r="29" spans="1:16">
      <c r="A29" s="2">
        <v>1991</v>
      </c>
      <c r="B29" s="69">
        <f>'USDA-NASS corn 2014'!J127</f>
        <v>75957000</v>
      </c>
      <c r="C29" s="69">
        <f>'USDA-NASS corn 2014'!L127</f>
        <v>68822000</v>
      </c>
      <c r="D29" s="69">
        <f>'USDA-NASS corn 2014'!T127</f>
        <v>6140000</v>
      </c>
      <c r="E29" s="68">
        <f t="shared" si="1"/>
        <v>8.1908166804514293E-2</v>
      </c>
      <c r="F29" s="85">
        <f>'USDA-NASS corn 2014'!R127</f>
        <v>108.6</v>
      </c>
      <c r="G29" s="61"/>
      <c r="H29" s="61">
        <f>'PFP-K US corn'!H29+'PFP-P US corn'!H29+'PFP-N US corn'!H29</f>
        <v>232.47163513566886</v>
      </c>
      <c r="I29" s="62">
        <f t="shared" si="0"/>
        <v>0.46715376668048891</v>
      </c>
      <c r="N29" s="60"/>
      <c r="O29" s="60"/>
      <c r="P29" s="60"/>
    </row>
    <row r="30" spans="1:16">
      <c r="A30" s="2">
        <v>1992</v>
      </c>
      <c r="B30" s="69">
        <f>'USDA-NASS corn 2014'!J128</f>
        <v>79311000</v>
      </c>
      <c r="C30" s="69">
        <f>'USDA-NASS corn 2014'!L128</f>
        <v>72077000</v>
      </c>
      <c r="D30" s="69">
        <f>'USDA-NASS corn 2014'!T128</f>
        <v>6069000</v>
      </c>
      <c r="E30" s="68">
        <f t="shared" si="1"/>
        <v>7.76623243672101E-2</v>
      </c>
      <c r="F30" s="85">
        <f>'USDA-NASS corn 2014'!R128</f>
        <v>131.5</v>
      </c>
      <c r="G30" s="61"/>
      <c r="H30" s="61">
        <f>'PFP-K US corn'!H30+'PFP-P US corn'!H30+'PFP-N US corn'!H30</f>
        <v>226.89293288446748</v>
      </c>
      <c r="I30" s="62">
        <f t="shared" si="0"/>
        <v>0.57956851422498479</v>
      </c>
      <c r="N30" s="60"/>
      <c r="O30" s="60"/>
      <c r="P30" s="60"/>
    </row>
    <row r="31" spans="1:16">
      <c r="A31" s="2">
        <v>1993</v>
      </c>
      <c r="B31" s="69">
        <f>'USDA-NASS corn 2014'!J129</f>
        <v>73239000</v>
      </c>
      <c r="C31" s="69">
        <f>'USDA-NASS corn 2014'!L129</f>
        <v>62933000</v>
      </c>
      <c r="D31" s="69">
        <f>'USDA-NASS corn 2014'!T129</f>
        <v>6823000</v>
      </c>
      <c r="E31" s="68">
        <f t="shared" si="1"/>
        <v>9.7812374562761623E-2</v>
      </c>
      <c r="F31" s="85">
        <f>'USDA-NASS corn 2014'!R129</f>
        <v>100.7</v>
      </c>
      <c r="G31" s="61"/>
      <c r="H31" s="61">
        <f>'PFP-K US corn'!H31+'PFP-P US corn'!H31+'PFP-N US corn'!H31</f>
        <v>221.30791245101653</v>
      </c>
      <c r="I31" s="62">
        <f t="shared" si="0"/>
        <v>0.45502214035066896</v>
      </c>
      <c r="N31" s="60"/>
      <c r="O31" s="60"/>
      <c r="P31" s="60"/>
    </row>
    <row r="32" spans="1:16" s="82" customFormat="1">
      <c r="A32" s="77">
        <v>1994</v>
      </c>
      <c r="B32" s="69">
        <f>'USDA-NASS corn 2014'!J130</f>
        <v>78921000</v>
      </c>
      <c r="C32" s="69">
        <f>'USDA-NASS corn 2014'!L130</f>
        <v>72514000</v>
      </c>
      <c r="D32" s="69">
        <f>'USDA-NASS corn 2014'!T130</f>
        <v>5717000</v>
      </c>
      <c r="E32" s="78">
        <f t="shared" si="1"/>
        <v>7.3078447162889387E-2</v>
      </c>
      <c r="F32" s="85">
        <f>'USDA-NASS corn 2014'!R130</f>
        <v>138.6</v>
      </c>
      <c r="G32" s="61"/>
      <c r="H32" s="61">
        <f>'PFP-K US corn'!H32+'PFP-P US corn'!H32+'PFP-N US corn'!H32</f>
        <v>231.20270695590403</v>
      </c>
      <c r="I32" s="80">
        <f t="shared" si="0"/>
        <v>0.59947395004520587</v>
      </c>
      <c r="J32" s="79"/>
      <c r="K32" s="79"/>
      <c r="L32" s="79"/>
      <c r="M32" s="79"/>
      <c r="N32" s="79"/>
      <c r="O32" s="79"/>
      <c r="P32" s="79"/>
    </row>
    <row r="33" spans="1:16">
      <c r="A33" s="2">
        <v>1995</v>
      </c>
      <c r="B33" s="69">
        <f>'USDA-NASS corn 2014'!J131</f>
        <v>71479000</v>
      </c>
      <c r="C33" s="69">
        <f>'USDA-NASS corn 2014'!L131</f>
        <v>65210000</v>
      </c>
      <c r="D33" s="69">
        <f>'USDA-NASS corn 2014'!T131</f>
        <v>5321000</v>
      </c>
      <c r="E33" s="68">
        <f t="shared" si="1"/>
        <v>7.5442004225092507E-2</v>
      </c>
      <c r="F33" s="85">
        <f>'USDA-NASS corn 2014'!R131</f>
        <v>113.5</v>
      </c>
      <c r="G33" s="61"/>
      <c r="H33" s="61">
        <f>'PFP-K US corn'!H33+'PFP-P US corn'!H33+'PFP-N US corn'!H33</f>
        <v>225.34926992956258</v>
      </c>
      <c r="I33" s="62">
        <f t="shared" si="0"/>
        <v>0.50366260354638248</v>
      </c>
      <c r="N33" s="60"/>
      <c r="O33" s="60"/>
      <c r="P33" s="60"/>
    </row>
    <row r="34" spans="1:16">
      <c r="A34" s="2">
        <v>1996</v>
      </c>
      <c r="B34" s="69">
        <f>'USDA-NASS corn 2014'!J132</f>
        <v>79229000</v>
      </c>
      <c r="C34" s="69">
        <f>'USDA-NASS corn 2014'!L132</f>
        <v>72644000</v>
      </c>
      <c r="D34" s="69">
        <f>'USDA-NASS corn 2014'!T132</f>
        <v>5607000</v>
      </c>
      <c r="E34" s="68">
        <f t="shared" si="1"/>
        <v>7.1654036370142241E-2</v>
      </c>
      <c r="F34" s="85">
        <f>'USDA-NASS corn 2014'!R132</f>
        <v>127.1</v>
      </c>
      <c r="G34" s="61"/>
      <c r="H34" s="61">
        <f>'PFP-K US corn'!H34+'PFP-P US corn'!H34+'PFP-N US corn'!H34</f>
        <v>237.9695514927603</v>
      </c>
      <c r="I34" s="62">
        <f t="shared" si="0"/>
        <v>0.5341019437264718</v>
      </c>
      <c r="N34" s="60"/>
      <c r="O34" s="60"/>
      <c r="P34" s="60"/>
    </row>
    <row r="35" spans="1:16">
      <c r="A35" s="2">
        <v>1997</v>
      </c>
      <c r="B35" s="69">
        <f>'USDA-NASS corn 2014'!J133</f>
        <v>79537000</v>
      </c>
      <c r="C35" s="69">
        <f>'USDA-NASS corn 2014'!L133</f>
        <v>72671000</v>
      </c>
      <c r="D35" s="69">
        <f>'USDA-NASS corn 2014'!T133</f>
        <v>6054000</v>
      </c>
      <c r="E35" s="68">
        <f t="shared" si="1"/>
        <v>7.6900603366147985E-2</v>
      </c>
      <c r="F35" s="85">
        <f>'USDA-NASS corn 2014'!R133</f>
        <v>126.7</v>
      </c>
      <c r="G35" s="61"/>
      <c r="H35" s="61">
        <f>'PFP-K US corn'!H35+'PFP-P US corn'!H35+'PFP-N US corn'!H35</f>
        <v>238.05190452213441</v>
      </c>
      <c r="I35" s="62">
        <f t="shared" si="0"/>
        <v>0.53223686764589295</v>
      </c>
      <c r="N35" s="60"/>
      <c r="O35" s="60"/>
      <c r="P35" s="60"/>
    </row>
    <row r="36" spans="1:16">
      <c r="A36" s="2">
        <v>1998</v>
      </c>
      <c r="B36" s="69">
        <f>'USDA-NASS corn 2014'!J134</f>
        <v>80165000</v>
      </c>
      <c r="C36" s="69">
        <f>'USDA-NASS corn 2014'!L134</f>
        <v>72589000</v>
      </c>
      <c r="D36" s="69">
        <f>'USDA-NASS corn 2014'!T134</f>
        <v>5913000</v>
      </c>
      <c r="E36" s="68">
        <f t="shared" si="1"/>
        <v>7.5322921709001039E-2</v>
      </c>
      <c r="F36" s="85">
        <f>'USDA-NASS corn 2014'!R134</f>
        <v>134.4</v>
      </c>
      <c r="G36" s="61"/>
      <c r="H36" s="61">
        <f>'PFP-K US corn'!H36+'PFP-P US corn'!H36+'PFP-N US corn'!H36</f>
        <v>229.58878629531864</v>
      </c>
      <c r="I36" s="62">
        <f t="shared" si="0"/>
        <v>0.58539444442692468</v>
      </c>
      <c r="N36" s="60"/>
      <c r="O36" s="60"/>
      <c r="P36" s="60"/>
    </row>
    <row r="37" spans="1:16">
      <c r="A37" s="2">
        <v>1999</v>
      </c>
      <c r="B37" s="69">
        <f>'USDA-NASS corn 2014'!J135</f>
        <v>77386000</v>
      </c>
      <c r="C37" s="69">
        <f>'USDA-NASS corn 2014'!L135</f>
        <v>70487000</v>
      </c>
      <c r="D37" s="69">
        <f>'USDA-NASS corn 2014'!T135</f>
        <v>6037000</v>
      </c>
      <c r="E37" s="68">
        <f t="shared" si="1"/>
        <v>7.8890282787099475E-2</v>
      </c>
      <c r="F37" s="85">
        <f>'USDA-NASS corn 2014'!R135</f>
        <v>133.80000000000001</v>
      </c>
      <c r="G37" s="61"/>
      <c r="H37" s="61">
        <f>'PFP-K US corn'!H37+'PFP-P US corn'!H37+'PFP-N US corn'!H37</f>
        <v>228.89000000000001</v>
      </c>
      <c r="I37" s="62">
        <f t="shared" si="0"/>
        <v>0.58456026912490722</v>
      </c>
      <c r="N37" s="60"/>
      <c r="O37" s="60"/>
      <c r="P37" s="60"/>
    </row>
    <row r="38" spans="1:16">
      <c r="A38" s="2">
        <v>2000</v>
      </c>
      <c r="B38" s="69">
        <f>'USDA-NASS corn 2014'!J136</f>
        <v>79551000</v>
      </c>
      <c r="C38" s="69">
        <f>'USDA-NASS corn 2014'!L136</f>
        <v>72440000</v>
      </c>
      <c r="D38" s="69">
        <f>'USDA-NASS corn 2014'!T136</f>
        <v>6082000</v>
      </c>
      <c r="E38" s="68">
        <f t="shared" si="1"/>
        <v>7.7455999592470903E-2</v>
      </c>
      <c r="F38" s="85">
        <f>'USDA-NASS corn 2014'!R136</f>
        <v>136.9</v>
      </c>
      <c r="G38" s="61"/>
      <c r="H38" s="61">
        <f>'PFP-K US corn'!H38+'PFP-P US corn'!H38+'PFP-N US corn'!H38</f>
        <v>233.89699192856853</v>
      </c>
      <c r="I38" s="62">
        <f t="shared" si="0"/>
        <v>0.58530038745350288</v>
      </c>
      <c r="N38" s="60"/>
      <c r="O38" s="60"/>
      <c r="P38" s="60"/>
    </row>
    <row r="39" spans="1:16">
      <c r="A39" s="2">
        <v>2001</v>
      </c>
      <c r="B39" s="69">
        <f>'USDA-NASS corn 2014'!J137</f>
        <v>75702000</v>
      </c>
      <c r="C39" s="69">
        <f>'USDA-NASS corn 2014'!L137</f>
        <v>68768000</v>
      </c>
      <c r="D39" s="69">
        <f>'USDA-NASS corn 2014'!T137</f>
        <v>6142000</v>
      </c>
      <c r="E39" s="68">
        <f t="shared" si="1"/>
        <v>8.1991723401415029E-2</v>
      </c>
      <c r="F39" s="85">
        <f>'USDA-NASS corn 2014'!R137</f>
        <v>138.19999999999999</v>
      </c>
      <c r="G39" s="61"/>
      <c r="H39" s="61">
        <f>'PFP-K US corn'!H39+'PFP-P US corn'!H39+'PFP-N US corn'!H39</f>
        <v>221.10099999999997</v>
      </c>
      <c r="I39" s="62">
        <f t="shared" si="0"/>
        <v>0.62505370848616704</v>
      </c>
      <c r="N39" s="60"/>
      <c r="O39" s="60"/>
      <c r="P39" s="60"/>
    </row>
    <row r="40" spans="1:16">
      <c r="A40" s="2">
        <v>2002</v>
      </c>
      <c r="B40" s="69">
        <f>'USDA-NASS corn 2014'!J138</f>
        <v>78894000</v>
      </c>
      <c r="C40" s="69">
        <f>'USDA-NASS corn 2014'!L138</f>
        <v>69330000</v>
      </c>
      <c r="D40" s="69">
        <f>'USDA-NASS corn 2014'!T138</f>
        <v>7122000</v>
      </c>
      <c r="E40" s="68">
        <f t="shared" si="1"/>
        <v>9.3156490346884321E-2</v>
      </c>
      <c r="F40" s="85">
        <f>'USDA-NASS corn 2014'!R138</f>
        <v>129.30000000000001</v>
      </c>
      <c r="G40" s="61"/>
      <c r="H40" s="61">
        <f>'PFP-K US corn'!H40+'PFP-P US corn'!H40+'PFP-N US corn'!H40</f>
        <v>236.72</v>
      </c>
      <c r="I40" s="62">
        <f t="shared" si="0"/>
        <v>0.54621493747887806</v>
      </c>
      <c r="N40" s="60"/>
      <c r="O40" s="60"/>
      <c r="P40" s="60"/>
    </row>
    <row r="41" spans="1:16">
      <c r="A41" s="2">
        <v>2003</v>
      </c>
      <c r="B41" s="69">
        <f>'USDA-NASS corn 2014'!J139</f>
        <v>78603000</v>
      </c>
      <c r="C41" s="69">
        <f>'USDA-NASS corn 2014'!L139</f>
        <v>70944000</v>
      </c>
      <c r="D41" s="69">
        <f>'USDA-NASS corn 2014'!T139</f>
        <v>6583000</v>
      </c>
      <c r="E41" s="68">
        <f t="shared" si="1"/>
        <v>8.4912353115688732E-2</v>
      </c>
      <c r="F41" s="85">
        <f>'USDA-NASS corn 2014'!R139</f>
        <v>142.19999999999999</v>
      </c>
      <c r="G41" s="61"/>
      <c r="H41" s="61">
        <f>'PFP-K US corn'!H41+'PFP-P US corn'!H41+'PFP-N US corn'!H41</f>
        <v>231.99764246042764</v>
      </c>
      <c r="I41" s="62">
        <f t="shared" si="0"/>
        <v>0.61293726303384899</v>
      </c>
      <c r="N41" s="60"/>
      <c r="O41" s="60"/>
      <c r="P41" s="60"/>
    </row>
    <row r="42" spans="1:16">
      <c r="A42" s="2">
        <v>2004</v>
      </c>
      <c r="B42" s="69">
        <f>'USDA-NASS corn 2014'!J140</f>
        <v>80929000</v>
      </c>
      <c r="C42" s="69">
        <f>'USDA-NASS corn 2014'!L140</f>
        <v>73631000</v>
      </c>
      <c r="D42" s="69">
        <f>'USDA-NASS corn 2014'!T140</f>
        <v>6101000</v>
      </c>
      <c r="E42" s="68">
        <f t="shared" si="1"/>
        <v>7.6518838107660664E-2</v>
      </c>
      <c r="F42" s="85">
        <f>'USDA-NASS corn 2014'!R140</f>
        <v>160.30000000000001</v>
      </c>
      <c r="G42" s="61"/>
      <c r="H42" s="61">
        <f>'PFP-K US corn'!H42+'PFP-P US corn'!H42+'PFP-N US corn'!H42</f>
        <v>229.7848180078164</v>
      </c>
      <c r="I42" s="62">
        <f t="shared" si="0"/>
        <v>0.69760918667197247</v>
      </c>
      <c r="N42" s="60"/>
      <c r="O42" s="60"/>
      <c r="P42" s="60"/>
    </row>
    <row r="43" spans="1:16">
      <c r="A43" s="2">
        <v>2005</v>
      </c>
      <c r="B43" s="69">
        <f>'USDA-NASS corn 2014'!J141</f>
        <v>81779000</v>
      </c>
      <c r="C43" s="69">
        <f>'USDA-NASS corn 2014'!L141</f>
        <v>75117000</v>
      </c>
      <c r="D43" s="69">
        <f>'USDA-NASS corn 2014'!T141</f>
        <v>5930000</v>
      </c>
      <c r="E43" s="68">
        <f t="shared" si="1"/>
        <v>7.3167421372783689E-2</v>
      </c>
      <c r="F43" s="85">
        <f>'USDA-NASS corn 2014'!R141</f>
        <v>147.9</v>
      </c>
      <c r="G43" s="61"/>
      <c r="H43" s="61">
        <f>'PFP-K US corn'!H43+'PFP-P US corn'!H43+'PFP-N US corn'!H43</f>
        <v>228.11111550580759</v>
      </c>
      <c r="I43" s="62">
        <f t="shared" si="0"/>
        <v>0.64836822910646175</v>
      </c>
      <c r="N43" s="60"/>
      <c r="O43" s="60"/>
      <c r="P43" s="60"/>
    </row>
    <row r="44" spans="1:16">
      <c r="A44" s="2">
        <v>2006</v>
      </c>
      <c r="B44" s="69">
        <f>'USDA-NASS corn 2014'!J142</f>
        <v>78327000</v>
      </c>
      <c r="C44" s="69">
        <f>'USDA-NASS corn 2014'!L142</f>
        <v>70638000</v>
      </c>
      <c r="D44" s="69">
        <f>'USDA-NASS corn 2014'!T142</f>
        <v>6487000</v>
      </c>
      <c r="E44" s="68">
        <f t="shared" si="1"/>
        <v>8.4110210696920581E-2</v>
      </c>
      <c r="F44" s="85">
        <f>'USDA-NASS corn 2014'!R142</f>
        <v>149.1</v>
      </c>
      <c r="G44" s="61"/>
      <c r="H44" s="61">
        <f>'PFP-K US corn'!H44+'PFP-P US corn'!H44+'PFP-N US corn'!H44</f>
        <v>230.70712694877506</v>
      </c>
      <c r="I44" s="62">
        <f t="shared" si="0"/>
        <v>0.64627392301194642</v>
      </c>
      <c r="N44" s="60"/>
      <c r="O44" s="60"/>
      <c r="P44" s="60"/>
    </row>
    <row r="45" spans="1:16">
      <c r="A45" s="2">
        <v>2007</v>
      </c>
      <c r="B45" s="69">
        <f>'USDA-NASS corn 2014'!J143</f>
        <v>93527000</v>
      </c>
      <c r="C45" s="69">
        <f>'USDA-NASS corn 2014'!L143</f>
        <v>86520000</v>
      </c>
      <c r="D45" s="69">
        <f>'USDA-NASS corn 2014'!T143</f>
        <v>6060000</v>
      </c>
      <c r="E45" s="68">
        <f t="shared" si="1"/>
        <v>6.5456902138690862E-2</v>
      </c>
      <c r="F45" s="85">
        <f>'USDA-NASS corn 2014'!R143</f>
        <v>150.69999999999999</v>
      </c>
      <c r="G45" s="61"/>
      <c r="H45" s="61">
        <f>'PFP-K US corn'!H45+'PFP-P US corn'!H45+'PFP-N US corn'!H45</f>
        <v>230.00674540112271</v>
      </c>
      <c r="I45" s="62">
        <f t="shared" si="0"/>
        <v>0.65519817576299821</v>
      </c>
      <c r="N45" s="60"/>
      <c r="O45" s="60"/>
      <c r="P45" s="60"/>
    </row>
    <row r="46" spans="1:16">
      <c r="A46" s="2">
        <v>2008</v>
      </c>
      <c r="B46" s="69">
        <f>'USDA-NASS corn 2014'!J144</f>
        <v>85982000</v>
      </c>
      <c r="C46" s="69">
        <f>'USDA-NASS corn 2014'!L144</f>
        <v>78570000</v>
      </c>
      <c r="D46" s="69">
        <f>'USDA-NASS corn 2014'!T144</f>
        <v>5971000</v>
      </c>
      <c r="E46" s="68">
        <f t="shared" si="1"/>
        <v>7.06284524668504E-2</v>
      </c>
      <c r="F46" s="85">
        <f>'USDA-NASS corn 2014'!R144</f>
        <v>153.30000000000001</v>
      </c>
      <c r="G46" s="61"/>
      <c r="H46" s="61">
        <f>'PFP-K US corn'!H46+'PFP-P US corn'!H46+'PFP-N US corn'!H46</f>
        <v>219.94475759583057</v>
      </c>
      <c r="I46" s="62">
        <f t="shared" si="0"/>
        <v>0.69699319809069216</v>
      </c>
      <c r="N46" s="60"/>
      <c r="O46" s="60"/>
      <c r="P46" s="60"/>
    </row>
    <row r="47" spans="1:16">
      <c r="A47" s="2">
        <v>2009</v>
      </c>
      <c r="B47" s="69">
        <f>'USDA-NASS corn 2014'!J145</f>
        <v>86382000</v>
      </c>
      <c r="C47" s="69">
        <f>'USDA-NASS corn 2014'!L145</f>
        <v>79490000</v>
      </c>
      <c r="D47" s="69">
        <f>'USDA-NASS corn 2014'!T145</f>
        <v>5605000</v>
      </c>
      <c r="E47" s="68">
        <f t="shared" si="1"/>
        <v>6.5867559786121396E-2</v>
      </c>
      <c r="F47" s="85">
        <f>'USDA-NASS corn 2014'!R145</f>
        <v>164.4</v>
      </c>
      <c r="G47" s="61"/>
      <c r="H47" s="61">
        <f>'PFP-K US corn'!H47+'PFP-P US corn'!H47+'PFP-N US corn'!H47</f>
        <v>192.06527824256904</v>
      </c>
      <c r="I47" s="62">
        <f t="shared" si="0"/>
        <v>0.85595898178103202</v>
      </c>
      <c r="N47" s="60"/>
      <c r="O47" s="60"/>
      <c r="P47" s="60"/>
    </row>
    <row r="48" spans="1:16">
      <c r="A48" s="2">
        <v>2010</v>
      </c>
      <c r="B48" s="69">
        <f>'USDA-NASS corn 2014'!J146</f>
        <v>88192000</v>
      </c>
      <c r="C48" s="69">
        <f>'USDA-NASS corn 2014'!L146</f>
        <v>81446000</v>
      </c>
      <c r="D48" s="69">
        <f>'USDA-NASS corn 2014'!T146</f>
        <v>5567000</v>
      </c>
      <c r="E48" s="68">
        <f t="shared" si="1"/>
        <v>6.3978945674784224E-2</v>
      </c>
      <c r="F48" s="85">
        <f>'USDA-NASS corn 2014'!R146</f>
        <v>152.6</v>
      </c>
      <c r="G48" s="61"/>
      <c r="H48" s="61">
        <f>'PFP-K US corn'!H48+'PFP-P US corn'!H48+'PFP-N US corn'!H48</f>
        <v>230.79000000000002</v>
      </c>
      <c r="I48" s="62">
        <f t="shared" si="0"/>
        <v>0.66120715802244456</v>
      </c>
      <c r="N48" s="60"/>
      <c r="O48" s="60"/>
      <c r="P48" s="60"/>
    </row>
    <row r="49" spans="1:16">
      <c r="A49" s="2">
        <v>2011</v>
      </c>
      <c r="B49" s="69">
        <f>'USDA-NASS corn 2014'!J147</f>
        <v>91936000</v>
      </c>
      <c r="C49" s="69">
        <f>'USDA-NASS corn 2014'!L147</f>
        <v>83879000</v>
      </c>
      <c r="D49" s="69">
        <f>'USDA-NASS corn 2014'!T147</f>
        <v>5935000</v>
      </c>
      <c r="E49" s="68">
        <f t="shared" si="1"/>
        <v>6.6081011868973652E-2</v>
      </c>
      <c r="F49" s="85">
        <f>'USDA-NASS corn 2014'!R147</f>
        <v>146.80000000000001</v>
      </c>
      <c r="G49" s="72"/>
      <c r="H49" s="61">
        <f>'PFP-K US corn'!H49+'PFP-P US corn'!H49+'PFP-N US corn'!H49</f>
        <v>234</v>
      </c>
      <c r="I49" s="65">
        <f t="shared" si="0"/>
        <v>0.62735042735042745</v>
      </c>
      <c r="N49" s="60"/>
      <c r="O49" s="60"/>
      <c r="P49" s="60"/>
    </row>
    <row r="50" spans="1:16">
      <c r="A50" s="2">
        <v>2012</v>
      </c>
      <c r="B50" s="69">
        <f>'USDA-NASS corn 2014'!J148</f>
        <v>97291000</v>
      </c>
      <c r="C50" s="69">
        <f>'USDA-NASS corn 2014'!L148</f>
        <v>87365000</v>
      </c>
      <c r="D50" s="69">
        <f>'USDA-NASS corn 2014'!T148</f>
        <v>7419000</v>
      </c>
      <c r="E50" s="68">
        <f t="shared" si="1"/>
        <v>7.8272704253882511E-2</v>
      </c>
      <c r="F50" s="85">
        <f>'USDA-NASS corn 2014'!R148</f>
        <v>123.1</v>
      </c>
      <c r="H50" s="61">
        <f>'PFP-K US corn'!H50+'PFP-P US corn'!H50+'PFP-N US corn'!H50</f>
        <v>237</v>
      </c>
      <c r="I50" s="65">
        <f t="shared" si="0"/>
        <v>0.51940928270042197</v>
      </c>
    </row>
    <row r="51" spans="1:16">
      <c r="A51" s="2">
        <v>2013</v>
      </c>
      <c r="B51" s="69">
        <f>'USDA-NASS corn 2014'!J149</f>
        <v>95365000</v>
      </c>
      <c r="C51" s="69">
        <f>'USDA-NASS corn 2014'!L149</f>
        <v>87451000</v>
      </c>
      <c r="D51" s="69">
        <f>'USDA-NASS corn 2014'!T149</f>
        <v>6281000</v>
      </c>
      <c r="E51" s="68">
        <f t="shared" si="1"/>
        <v>6.7010199291597322E-2</v>
      </c>
      <c r="F51" s="85">
        <f>'USDA-NASS corn 2014'!R149</f>
        <v>158.1</v>
      </c>
      <c r="G51" s="63"/>
      <c r="H51" s="61">
        <f>'PFP-K US corn'!H51+'PFP-P US corn'!H51+'PFP-N US corn'!H51</f>
        <v>241</v>
      </c>
      <c r="I51" s="65">
        <f t="shared" si="0"/>
        <v>0.65601659751037344</v>
      </c>
    </row>
    <row r="52" spans="1:16">
      <c r="A52" s="2">
        <v>2014</v>
      </c>
      <c r="B52" s="69">
        <f>'USDA-NASS corn 2014'!J150</f>
        <v>90597000</v>
      </c>
      <c r="C52" s="69">
        <f>'USDA-NASS corn 2014'!L150</f>
        <v>83136000</v>
      </c>
      <c r="D52" s="69">
        <f>'USDA-NASS corn 2014'!T150</f>
        <v>6371000</v>
      </c>
      <c r="E52" s="68">
        <f t="shared" si="1"/>
        <v>7.1178790485660337E-2</v>
      </c>
      <c r="F52" s="85">
        <f>'USDA-NASS corn 2014'!R150</f>
        <v>171</v>
      </c>
      <c r="G52" s="63"/>
      <c r="H52" s="61">
        <f>'PFP-K US corn'!H52+'PFP-P US corn'!H52+'PFP-N US corn'!H52</f>
        <v>244.18</v>
      </c>
      <c r="I52" s="62">
        <f t="shared" si="0"/>
        <v>0.70030305512326974</v>
      </c>
    </row>
    <row r="53" spans="1:16">
      <c r="G53" s="63"/>
      <c r="H53" s="66"/>
      <c r="I53" s="64"/>
    </row>
    <row r="54" spans="1:16">
      <c r="G54" s="152"/>
      <c r="H54" s="66"/>
      <c r="I54" s="64"/>
    </row>
    <row r="55" spans="1:16">
      <c r="G55" s="63"/>
      <c r="H55" s="154"/>
      <c r="I55" s="64"/>
    </row>
    <row r="56" spans="1:16">
      <c r="G56" s="63"/>
      <c r="H56" s="66"/>
      <c r="I56" s="64"/>
    </row>
    <row r="57" spans="1:16">
      <c r="G57" s="63"/>
    </row>
    <row r="58" spans="1:16">
      <c r="G58" s="63"/>
    </row>
    <row r="59" spans="1:16">
      <c r="G59" s="63"/>
    </row>
    <row r="60" spans="1:16">
      <c r="F60" s="61"/>
      <c r="G60" s="63"/>
    </row>
    <row r="61" spans="1:16">
      <c r="G61" s="63"/>
    </row>
    <row r="62" spans="1:16">
      <c r="G62" s="63"/>
    </row>
    <row r="63" spans="1:16">
      <c r="G63" s="63"/>
    </row>
    <row r="64" spans="1:16">
      <c r="G64" s="63"/>
    </row>
    <row r="65" spans="1:7">
      <c r="G65" s="63"/>
    </row>
    <row r="66" spans="1:7">
      <c r="G66" s="63"/>
    </row>
    <row r="67" spans="1:7">
      <c r="G67" s="63"/>
    </row>
    <row r="68" spans="1:7">
      <c r="G68" s="63"/>
    </row>
    <row r="69" spans="1:7">
      <c r="A69" s="4"/>
    </row>
    <row r="70" spans="1:7">
      <c r="A70" s="4"/>
    </row>
    <row r="71" spans="1:7">
      <c r="A71" s="4"/>
    </row>
    <row r="72" spans="1:7">
      <c r="A72" s="4"/>
    </row>
    <row r="73" spans="1:7">
      <c r="A73" s="4"/>
    </row>
    <row r="74" spans="1:7">
      <c r="A74" s="4"/>
    </row>
    <row r="75" spans="1:7">
      <c r="A75" s="4"/>
    </row>
    <row r="76" spans="1:7">
      <c r="A76" s="4"/>
    </row>
    <row r="77" spans="1:7">
      <c r="A77" s="4"/>
    </row>
    <row r="78" spans="1:7">
      <c r="A78" s="4"/>
    </row>
    <row r="79" spans="1:7">
      <c r="A79" s="4"/>
    </row>
    <row r="80" spans="1:7">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6">
      <c r="A97" s="4"/>
    </row>
    <row r="98" spans="1:6">
      <c r="A98" s="4"/>
    </row>
    <row r="100" spans="1:6">
      <c r="A100" s="4"/>
      <c r="B100" s="71"/>
      <c r="C100" s="71"/>
      <c r="D100" s="71"/>
      <c r="E100" s="67"/>
      <c r="F100" s="67"/>
    </row>
    <row r="101" spans="1:6">
      <c r="A101" s="4"/>
      <c r="B101" s="71"/>
      <c r="C101" s="71"/>
      <c r="D101" s="71"/>
      <c r="E101" s="67"/>
      <c r="F101" s="67"/>
    </row>
    <row r="102" spans="1:6">
      <c r="A102" s="4"/>
      <c r="B102" s="71"/>
      <c r="C102" s="71"/>
      <c r="D102" s="71"/>
      <c r="E102" s="67"/>
      <c r="F102" s="67"/>
    </row>
    <row r="103" spans="1:6">
      <c r="A103" s="4"/>
      <c r="B103" s="71"/>
      <c r="C103" s="71"/>
      <c r="D103" s="71"/>
      <c r="E103" s="67"/>
      <c r="F103" s="67"/>
    </row>
    <row r="104" spans="1:6">
      <c r="A104" s="4"/>
      <c r="B104" s="71"/>
      <c r="C104" s="71"/>
      <c r="D104" s="71"/>
      <c r="E104" s="67"/>
      <c r="F104" s="67"/>
    </row>
    <row r="105" spans="1:6">
      <c r="A105" s="4"/>
      <c r="B105" s="71"/>
      <c r="C105" s="71"/>
      <c r="D105" s="71"/>
      <c r="E105" s="67"/>
      <c r="F105" s="67"/>
    </row>
    <row r="106" spans="1:6">
      <c r="A106" s="4"/>
      <c r="B106" s="71"/>
      <c r="C106" s="71"/>
      <c r="D106" s="71"/>
      <c r="E106" s="67"/>
      <c r="F106" s="67"/>
    </row>
    <row r="107" spans="1:6">
      <c r="A107" s="4"/>
      <c r="B107" s="71"/>
      <c r="C107" s="71"/>
      <c r="D107" s="71"/>
      <c r="E107" s="67"/>
      <c r="F107" s="67"/>
    </row>
    <row r="108" spans="1:6">
      <c r="A108" s="4"/>
      <c r="B108" s="71"/>
      <c r="C108" s="71"/>
      <c r="D108" s="71"/>
      <c r="E108" s="67"/>
      <c r="F108" s="67"/>
    </row>
    <row r="109" spans="1:6">
      <c r="A109" s="4"/>
      <c r="B109" s="71"/>
      <c r="C109" s="71"/>
      <c r="D109" s="71"/>
      <c r="E109" s="67"/>
      <c r="F109" s="67"/>
    </row>
    <row r="110" spans="1:6">
      <c r="A110" s="4"/>
      <c r="B110" s="71"/>
      <c r="C110" s="71"/>
      <c r="D110" s="71"/>
      <c r="E110" s="67"/>
      <c r="F110" s="67"/>
    </row>
    <row r="111" spans="1:6">
      <c r="A111" s="4"/>
      <c r="B111" s="71"/>
      <c r="C111" s="71"/>
      <c r="D111" s="71"/>
      <c r="E111" s="67"/>
      <c r="F111" s="67"/>
    </row>
    <row r="112" spans="1:6">
      <c r="A112" s="4"/>
      <c r="B112" s="71"/>
      <c r="C112" s="71"/>
      <c r="D112" s="71"/>
      <c r="E112" s="67"/>
      <c r="F112" s="67"/>
    </row>
    <row r="113" spans="1:6">
      <c r="A113" s="4"/>
      <c r="B113" s="71"/>
      <c r="C113" s="71"/>
      <c r="D113" s="71"/>
      <c r="E113" s="67"/>
      <c r="F113" s="67"/>
    </row>
    <row r="114" spans="1:6">
      <c r="A114" s="4"/>
      <c r="B114" s="71"/>
      <c r="C114" s="71"/>
      <c r="D114" s="71"/>
      <c r="E114" s="67"/>
      <c r="F114" s="67"/>
    </row>
    <row r="115" spans="1:6">
      <c r="A115" s="4"/>
      <c r="B115" s="71"/>
      <c r="C115" s="71"/>
      <c r="D115" s="71"/>
      <c r="E115" s="67"/>
      <c r="F115" s="67"/>
    </row>
    <row r="116" spans="1:6">
      <c r="A116" s="4"/>
      <c r="B116" s="71"/>
      <c r="C116" s="71"/>
      <c r="D116" s="71"/>
      <c r="E116" s="67"/>
      <c r="F116" s="67"/>
    </row>
    <row r="117" spans="1:6">
      <c r="A117" s="4"/>
      <c r="B117" s="71"/>
      <c r="C117" s="71"/>
      <c r="D117" s="71"/>
      <c r="E117" s="67"/>
      <c r="F117" s="67"/>
    </row>
    <row r="118" spans="1:6">
      <c r="A118" s="4"/>
      <c r="B118" s="71"/>
      <c r="C118" s="71"/>
      <c r="D118" s="71"/>
      <c r="E118" s="67"/>
      <c r="F118" s="67"/>
    </row>
    <row r="119" spans="1:6">
      <c r="A119" s="4"/>
      <c r="B119" s="71"/>
      <c r="C119" s="71"/>
      <c r="D119" s="71"/>
      <c r="E119" s="67"/>
      <c r="F119" s="67"/>
    </row>
    <row r="120" spans="1:6">
      <c r="A120" s="4"/>
      <c r="B120" s="71"/>
      <c r="C120" s="71"/>
      <c r="D120" s="71"/>
      <c r="E120" s="67"/>
      <c r="F120" s="67"/>
    </row>
    <row r="121" spans="1:6">
      <c r="A121" s="4"/>
      <c r="B121" s="71"/>
      <c r="C121" s="71"/>
      <c r="D121" s="71"/>
      <c r="E121" s="67"/>
      <c r="F121" s="67"/>
    </row>
    <row r="122" spans="1:6">
      <c r="A122" s="4"/>
      <c r="B122" s="71"/>
      <c r="C122" s="71"/>
      <c r="D122" s="71"/>
      <c r="E122" s="67"/>
      <c r="F122" s="67"/>
    </row>
    <row r="123" spans="1:6">
      <c r="A123" s="4"/>
      <c r="B123" s="71"/>
      <c r="C123" s="71"/>
      <c r="D123" s="71"/>
      <c r="E123" s="67"/>
      <c r="F123" s="67"/>
    </row>
    <row r="124" spans="1:6">
      <c r="A124" s="4"/>
      <c r="B124" s="71"/>
      <c r="C124" s="71"/>
      <c r="D124" s="71"/>
      <c r="E124" s="67"/>
      <c r="F124" s="67"/>
    </row>
  </sheetData>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04"/>
  <sheetViews>
    <sheetView workbookViewId="0">
      <selection activeCell="G66" sqref="G66"/>
    </sheetView>
  </sheetViews>
  <sheetFormatPr defaultRowHeight="12.75"/>
  <cols>
    <col min="1" max="1" width="9.140625" style="9"/>
    <col min="2" max="2" width="9.140625" style="41"/>
    <col min="3" max="3" width="3.28515625" style="11" customWidth="1"/>
    <col min="4" max="5" width="7.28515625" style="9" customWidth="1"/>
    <col min="6" max="6" width="8.28515625" style="9" customWidth="1"/>
    <col min="7" max="10" width="7.28515625" style="9" customWidth="1"/>
    <col min="11" max="11" width="8.28515625" style="9" customWidth="1"/>
    <col min="12" max="15" width="7.28515625" style="9" customWidth="1"/>
    <col min="16" max="16" width="8.28515625" style="9" customWidth="1"/>
    <col min="17" max="18" width="7.28515625" style="9" customWidth="1"/>
    <col min="19" max="16384" width="9.140625" style="9"/>
  </cols>
  <sheetData>
    <row r="1" spans="2:19">
      <c r="B1" s="5"/>
      <c r="C1" s="6"/>
      <c r="D1" s="7"/>
      <c r="E1" s="7"/>
      <c r="F1" s="7"/>
      <c r="G1" s="7"/>
      <c r="H1" s="7"/>
      <c r="I1" s="7"/>
      <c r="J1" s="7"/>
      <c r="K1" s="7"/>
      <c r="L1" s="7"/>
      <c r="M1" s="7"/>
      <c r="N1" s="7"/>
      <c r="O1" s="7"/>
      <c r="P1" s="7"/>
      <c r="Q1" s="8"/>
    </row>
    <row r="2" spans="2:19">
      <c r="B2" s="10" t="s">
        <v>3</v>
      </c>
      <c r="D2" s="7"/>
      <c r="E2" s="7"/>
      <c r="F2" s="7"/>
      <c r="G2" s="7"/>
      <c r="H2" s="7"/>
      <c r="I2" s="7"/>
      <c r="J2" s="7"/>
      <c r="K2" s="7"/>
      <c r="L2" s="7"/>
      <c r="M2" s="7"/>
      <c r="N2" s="7"/>
      <c r="O2" s="7"/>
      <c r="P2" s="7"/>
      <c r="Q2" s="7"/>
      <c r="R2" s="7"/>
      <c r="S2" s="8"/>
    </row>
    <row r="3" spans="2:19">
      <c r="B3" s="5"/>
      <c r="C3" s="12"/>
      <c r="E3" s="13"/>
      <c r="F3" s="13"/>
      <c r="G3" s="13"/>
      <c r="H3" s="13"/>
      <c r="I3" s="13"/>
      <c r="J3" s="13"/>
      <c r="K3" s="13"/>
      <c r="L3" s="13"/>
      <c r="M3" s="13"/>
      <c r="N3" s="13"/>
      <c r="O3" s="13"/>
      <c r="P3" s="13"/>
      <c r="Q3" s="13"/>
      <c r="R3" s="13"/>
      <c r="S3" s="8"/>
    </row>
    <row r="4" spans="2:19">
      <c r="B4" s="14"/>
      <c r="C4" s="12"/>
      <c r="D4" s="15" t="s">
        <v>4</v>
      </c>
      <c r="E4" s="16"/>
      <c r="F4" s="16"/>
      <c r="G4" s="16"/>
      <c r="H4" s="17"/>
      <c r="I4" s="15" t="s">
        <v>5</v>
      </c>
      <c r="J4" s="16"/>
      <c r="K4" s="16"/>
      <c r="L4" s="16"/>
      <c r="M4" s="18"/>
      <c r="N4" s="15" t="s">
        <v>6</v>
      </c>
      <c r="O4" s="16"/>
      <c r="P4" s="16"/>
      <c r="Q4" s="16"/>
      <c r="R4" s="17"/>
      <c r="S4" s="8"/>
    </row>
    <row r="5" spans="2:19" ht="34.5" thickBot="1">
      <c r="B5" s="19" t="s">
        <v>7</v>
      </c>
      <c r="C5" s="20"/>
      <c r="D5" s="21" t="s">
        <v>8</v>
      </c>
      <c r="E5" s="21" t="s">
        <v>9</v>
      </c>
      <c r="F5" s="21" t="s">
        <v>10</v>
      </c>
      <c r="G5" s="21" t="s">
        <v>11</v>
      </c>
      <c r="H5" s="21" t="s">
        <v>12</v>
      </c>
      <c r="I5" s="22" t="s">
        <v>13</v>
      </c>
      <c r="J5" s="21" t="s">
        <v>9</v>
      </c>
      <c r="K5" s="20" t="s">
        <v>10</v>
      </c>
      <c r="L5" s="21" t="s">
        <v>11</v>
      </c>
      <c r="M5" s="21" t="s">
        <v>12</v>
      </c>
      <c r="N5" s="22" t="s">
        <v>13</v>
      </c>
      <c r="O5" s="21" t="s">
        <v>9</v>
      </c>
      <c r="P5" s="21" t="s">
        <v>10</v>
      </c>
      <c r="Q5" s="21" t="s">
        <v>11</v>
      </c>
      <c r="R5" s="21" t="s">
        <v>12</v>
      </c>
      <c r="S5" s="8"/>
    </row>
    <row r="6" spans="2:19" ht="13.5" thickTop="1">
      <c r="B6" s="14"/>
      <c r="C6" s="12"/>
      <c r="D6" s="13"/>
      <c r="E6" s="13"/>
      <c r="F6" s="13"/>
      <c r="G6" s="13"/>
      <c r="H6" s="13"/>
      <c r="I6" s="23"/>
      <c r="J6" s="13"/>
      <c r="K6" s="13"/>
      <c r="L6" s="13"/>
      <c r="M6" s="13"/>
      <c r="N6" s="23"/>
      <c r="O6" s="13"/>
      <c r="P6" s="14"/>
      <c r="Q6" s="13"/>
      <c r="R6" s="13"/>
      <c r="S6" s="24"/>
    </row>
    <row r="7" spans="2:19">
      <c r="B7" s="5"/>
      <c r="C7" s="12"/>
      <c r="D7" s="25" t="s">
        <v>14</v>
      </c>
      <c r="E7" s="26"/>
      <c r="F7" s="26"/>
      <c r="G7" s="26"/>
      <c r="H7" s="26"/>
      <c r="I7" s="27"/>
      <c r="J7" s="28"/>
      <c r="K7" s="26"/>
      <c r="L7" s="26"/>
      <c r="M7" s="26"/>
      <c r="N7" s="27"/>
      <c r="O7" s="26"/>
      <c r="P7" s="26"/>
      <c r="Q7" s="26"/>
      <c r="R7" s="26"/>
      <c r="S7" s="8"/>
    </row>
    <row r="8" spans="2:19">
      <c r="B8" s="14">
        <v>1964</v>
      </c>
      <c r="C8" s="12" t="s">
        <v>15</v>
      </c>
      <c r="D8" s="29">
        <v>1622.5369499999999</v>
      </c>
      <c r="E8" s="29">
        <v>394.10771399999999</v>
      </c>
      <c r="F8" s="29">
        <v>15.543290000000001</v>
      </c>
      <c r="G8" s="29">
        <v>353.23884000000004</v>
      </c>
      <c r="H8" s="29">
        <v>1967.3732060000007</v>
      </c>
      <c r="I8" s="30">
        <v>1052.5097700000001</v>
      </c>
      <c r="J8" s="29">
        <v>210.81387600000002</v>
      </c>
      <c r="K8" s="29">
        <v>57.097799999999999</v>
      </c>
      <c r="L8" s="29">
        <v>270.56592000000001</v>
      </c>
      <c r="M8" s="29">
        <v>1787</v>
      </c>
      <c r="N8" s="30">
        <v>829.36980000000005</v>
      </c>
      <c r="O8" s="29">
        <v>175</v>
      </c>
      <c r="P8" s="29">
        <v>70.42062</v>
      </c>
      <c r="Q8" s="31">
        <v>151.42784</v>
      </c>
      <c r="R8" s="29">
        <v>1503</v>
      </c>
      <c r="S8" s="8"/>
    </row>
    <row r="9" spans="2:19">
      <c r="B9" s="14">
        <v>1965</v>
      </c>
      <c r="C9" s="12" t="s">
        <v>15</v>
      </c>
      <c r="D9" s="29">
        <v>2150.643</v>
      </c>
      <c r="E9" s="29">
        <v>452.80283849999995</v>
      </c>
      <c r="F9" s="29">
        <v>19.374849999999999</v>
      </c>
      <c r="G9" s="29">
        <v>426.76584000000003</v>
      </c>
      <c r="H9" s="29">
        <v>1588.9134715</v>
      </c>
      <c r="I9" s="30">
        <v>1336.0055</v>
      </c>
      <c r="J9" s="29">
        <v>229.62106750000001</v>
      </c>
      <c r="K9" s="29">
        <v>90.181119999999993</v>
      </c>
      <c r="L9" s="29">
        <v>326.95769999999999</v>
      </c>
      <c r="M9" s="29">
        <v>1529</v>
      </c>
      <c r="N9" s="30">
        <v>1204.3600800000002</v>
      </c>
      <c r="O9" s="29">
        <v>177.469842</v>
      </c>
      <c r="P9" s="29">
        <v>116.777505</v>
      </c>
      <c r="Q9" s="31">
        <v>150.57262499999999</v>
      </c>
      <c r="R9" s="29">
        <v>1185.3199479999998</v>
      </c>
      <c r="S9" s="8"/>
    </row>
    <row r="10" spans="2:19">
      <c r="B10" s="14">
        <v>1966</v>
      </c>
      <c r="C10" s="12" t="s">
        <v>15</v>
      </c>
      <c r="D10" s="29">
        <v>2596.1581099999999</v>
      </c>
      <c r="E10" s="29">
        <v>330.35284799999999</v>
      </c>
      <c r="F10" s="29">
        <v>40.277519999999996</v>
      </c>
      <c r="G10" s="29">
        <v>424.1832</v>
      </c>
      <c r="H10" s="29">
        <v>1935.3283220000003</v>
      </c>
      <c r="I10" s="30">
        <v>1626.16497</v>
      </c>
      <c r="J10" s="29">
        <v>167.919015</v>
      </c>
      <c r="K10" s="29">
        <v>164.83948000000001</v>
      </c>
      <c r="L10" s="29">
        <v>328.95840000000004</v>
      </c>
      <c r="M10" s="29">
        <v>1609</v>
      </c>
      <c r="N10" s="30">
        <v>1512.7116000000001</v>
      </c>
      <c r="O10" s="29">
        <v>135.05967000000001</v>
      </c>
      <c r="P10" s="29">
        <v>183.48648</v>
      </c>
      <c r="Q10" s="31">
        <v>150.14137500000001</v>
      </c>
      <c r="R10" s="29">
        <v>1239.8008749999997</v>
      </c>
      <c r="S10" s="8"/>
    </row>
    <row r="11" spans="2:19">
      <c r="B11" s="14">
        <v>1967</v>
      </c>
      <c r="C11" s="12" t="s">
        <v>15</v>
      </c>
      <c r="D11" s="29">
        <v>3044.05368</v>
      </c>
      <c r="E11" s="29">
        <v>268.746624</v>
      </c>
      <c r="F11" s="29">
        <v>55.717934999999997</v>
      </c>
      <c r="G11" s="29">
        <v>623.87360000000001</v>
      </c>
      <c r="H11" s="29">
        <v>2034.7081610000005</v>
      </c>
      <c r="I11" s="30">
        <v>1857.1716000000001</v>
      </c>
      <c r="J11" s="29">
        <v>145.52384000000001</v>
      </c>
      <c r="K11" s="29">
        <v>203.890905</v>
      </c>
      <c r="L11" s="29">
        <v>462.77632</v>
      </c>
      <c r="M11" s="29">
        <v>1635</v>
      </c>
      <c r="N11" s="30">
        <v>1750.4376000000002</v>
      </c>
      <c r="O11" s="29">
        <v>103.9456</v>
      </c>
      <c r="P11" s="29">
        <v>231.44373000000002</v>
      </c>
      <c r="Q11" s="31">
        <v>222.98016000000001</v>
      </c>
      <c r="R11" s="29">
        <v>1332.9929099999999</v>
      </c>
      <c r="S11" s="8"/>
    </row>
    <row r="12" spans="2:19">
      <c r="B12" s="14">
        <v>1968</v>
      </c>
      <c r="C12" s="12" t="s">
        <v>15</v>
      </c>
      <c r="D12" s="29">
        <v>3115.6278399999997</v>
      </c>
      <c r="E12" s="29">
        <v>318.65667999999999</v>
      </c>
      <c r="F12" s="29">
        <v>66.567374999999998</v>
      </c>
      <c r="G12" s="29">
        <v>623.54880000000003</v>
      </c>
      <c r="H12" s="29">
        <v>2663.1993050000005</v>
      </c>
      <c r="I12" s="30">
        <v>1854.7884799999999</v>
      </c>
      <c r="J12" s="29">
        <v>174.169884</v>
      </c>
      <c r="K12" s="29">
        <v>211.113675</v>
      </c>
      <c r="L12" s="29">
        <v>425.59679999999997</v>
      </c>
      <c r="M12" s="29">
        <v>1788</v>
      </c>
      <c r="N12" s="30">
        <v>1777.9398000000001</v>
      </c>
      <c r="O12" s="29">
        <v>136.08386299999998</v>
      </c>
      <c r="P12" s="29">
        <v>256.75987500000002</v>
      </c>
      <c r="Q12" s="31">
        <v>189.29160000000002</v>
      </c>
      <c r="R12" s="29">
        <v>1432.5248619999998</v>
      </c>
      <c r="S12" s="8"/>
    </row>
    <row r="13" spans="2:19">
      <c r="B13" s="14">
        <v>1969</v>
      </c>
      <c r="C13" s="12" t="s">
        <v>15</v>
      </c>
      <c r="D13" s="29">
        <v>3287.1035999999999</v>
      </c>
      <c r="E13" s="29">
        <v>405.49031250000002</v>
      </c>
      <c r="F13" s="29">
        <v>48.488759999999999</v>
      </c>
      <c r="G13" s="29">
        <v>568.70799999999997</v>
      </c>
      <c r="H13" s="29">
        <v>2647.8093275000001</v>
      </c>
      <c r="I13" s="30">
        <v>1789.1097600000001</v>
      </c>
      <c r="J13" s="29">
        <v>192.4965</v>
      </c>
      <c r="K13" s="29">
        <v>226.70622</v>
      </c>
      <c r="L13" s="29">
        <v>399.80599999999998</v>
      </c>
      <c r="M13" s="29">
        <v>2057</v>
      </c>
      <c r="N13" s="30">
        <v>1765.3320800000001</v>
      </c>
      <c r="O13" s="29">
        <v>132.07398749999999</v>
      </c>
      <c r="P13" s="29">
        <v>275.62031999999999</v>
      </c>
      <c r="Q13" s="31">
        <v>177.18674999999999</v>
      </c>
      <c r="R13" s="29">
        <v>1541.3868624999998</v>
      </c>
      <c r="S13" s="8"/>
    </row>
    <row r="14" spans="2:19">
      <c r="B14" s="14">
        <v>1970</v>
      </c>
      <c r="C14" s="12" t="s">
        <v>15</v>
      </c>
      <c r="D14" s="29">
        <v>3519.6683199999998</v>
      </c>
      <c r="E14" s="29">
        <v>322.5204</v>
      </c>
      <c r="F14" s="29">
        <v>63.330539999999999</v>
      </c>
      <c r="G14" s="29">
        <v>579.750405</v>
      </c>
      <c r="H14" s="29">
        <v>2973.7303350000002</v>
      </c>
      <c r="I14" s="30">
        <v>2136.2728500000003</v>
      </c>
      <c r="J14" s="29">
        <v>157.67664000000002</v>
      </c>
      <c r="K14" s="29">
        <v>215.19459000000001</v>
      </c>
      <c r="L14" s="29">
        <v>321.67740000000003</v>
      </c>
      <c r="M14" s="29">
        <v>1743</v>
      </c>
      <c r="N14" s="30">
        <v>2046.0078000000001</v>
      </c>
      <c r="O14" s="29">
        <v>122.55775200000001</v>
      </c>
      <c r="P14" s="29">
        <v>307.60548</v>
      </c>
      <c r="Q14" s="31">
        <v>175.46039999999999</v>
      </c>
      <c r="R14" s="29">
        <v>1383.8685680000001</v>
      </c>
      <c r="S14" s="8"/>
    </row>
    <row r="15" spans="2:19">
      <c r="B15" s="14">
        <v>1971</v>
      </c>
      <c r="C15" s="12" t="s">
        <v>15</v>
      </c>
      <c r="D15" s="29">
        <v>3730.46191</v>
      </c>
      <c r="E15" s="29">
        <v>342.84847499999995</v>
      </c>
      <c r="F15" s="29">
        <v>61.953300000000006</v>
      </c>
      <c r="G15" s="29">
        <v>613.57080000000008</v>
      </c>
      <c r="H15" s="29">
        <v>3384.7655150000005</v>
      </c>
      <c r="I15" s="30">
        <v>2023.6031200000002</v>
      </c>
      <c r="J15" s="29">
        <v>163.70242499999998</v>
      </c>
      <c r="K15" s="29">
        <v>228.90114000000003</v>
      </c>
      <c r="L15" s="29">
        <v>375.13934</v>
      </c>
      <c r="M15" s="29">
        <v>2012</v>
      </c>
      <c r="N15" s="30">
        <v>1946.45696</v>
      </c>
      <c r="O15" s="29">
        <v>139.73391899999999</v>
      </c>
      <c r="P15" s="29">
        <v>281.72447999999997</v>
      </c>
      <c r="Q15" s="31">
        <v>135.63144</v>
      </c>
      <c r="R15" s="29">
        <v>1727.8532009999999</v>
      </c>
      <c r="S15" s="8"/>
    </row>
    <row r="16" spans="2:19">
      <c r="B16" s="14">
        <v>1972</v>
      </c>
      <c r="C16" s="12" t="s">
        <v>15</v>
      </c>
      <c r="D16" s="29">
        <v>3705.3552</v>
      </c>
      <c r="E16" s="29">
        <v>404.28753749999998</v>
      </c>
      <c r="F16" s="29">
        <v>72.173640000000006</v>
      </c>
      <c r="G16" s="29">
        <v>783.05938000000003</v>
      </c>
      <c r="H16" s="29">
        <v>3057.4242425000002</v>
      </c>
      <c r="I16" s="30">
        <v>1993.6422</v>
      </c>
      <c r="J16" s="29">
        <v>211.76966250000001</v>
      </c>
      <c r="K16" s="29">
        <v>285.41394000000003</v>
      </c>
      <c r="L16" s="29">
        <v>446.99182000000002</v>
      </c>
      <c r="M16" s="29">
        <v>1926</v>
      </c>
      <c r="N16" s="30">
        <v>1991.62842</v>
      </c>
      <c r="O16" s="29">
        <v>175.08625649999999</v>
      </c>
      <c r="P16" s="29">
        <v>370.47573</v>
      </c>
      <c r="Q16" s="31">
        <v>156.50205</v>
      </c>
      <c r="R16" s="29">
        <v>1633.1075435000002</v>
      </c>
      <c r="S16" s="8"/>
    </row>
    <row r="17" spans="2:19">
      <c r="B17" s="14">
        <v>1973</v>
      </c>
      <c r="C17" s="12" t="s">
        <v>15</v>
      </c>
      <c r="D17" s="29">
        <v>3830.1315299999997</v>
      </c>
      <c r="E17" s="29">
        <v>337.07669700000002</v>
      </c>
      <c r="F17" s="29">
        <v>95.002320000000012</v>
      </c>
      <c r="G17" s="29">
        <v>895.92048</v>
      </c>
      <c r="H17" s="29">
        <v>3136.968973</v>
      </c>
      <c r="I17" s="30">
        <v>1988.40256</v>
      </c>
      <c r="J17" s="29">
        <v>181.8916275</v>
      </c>
      <c r="K17" s="29">
        <v>380.00928000000005</v>
      </c>
      <c r="L17" s="29">
        <v>506.62170000000003</v>
      </c>
      <c r="M17" s="29">
        <v>2028</v>
      </c>
      <c r="N17" s="30">
        <v>2051.9852000000001</v>
      </c>
      <c r="O17" s="29">
        <v>150.87957299999999</v>
      </c>
      <c r="P17" s="29">
        <v>497.63120000000004</v>
      </c>
      <c r="Q17" s="31">
        <v>181.31724</v>
      </c>
      <c r="R17" s="29">
        <v>1766.8867869999995</v>
      </c>
      <c r="S17" s="8"/>
    </row>
    <row r="18" spans="2:19">
      <c r="B18" s="14">
        <v>1974</v>
      </c>
      <c r="C18" s="12" t="s">
        <v>15</v>
      </c>
      <c r="D18" s="29">
        <v>3772.8333499999999</v>
      </c>
      <c r="E18" s="29">
        <v>421.46231399999999</v>
      </c>
      <c r="F18" s="29">
        <v>86.590350000000001</v>
      </c>
      <c r="G18" s="29">
        <v>1078.4479199999998</v>
      </c>
      <c r="H18" s="29">
        <v>3797.8660660000005</v>
      </c>
      <c r="I18" s="30">
        <v>2101.9069500000001</v>
      </c>
      <c r="J18" s="29">
        <v>210.25237799999999</v>
      </c>
      <c r="K18" s="29">
        <v>301.22946000000002</v>
      </c>
      <c r="L18" s="29">
        <v>620.92456000000004</v>
      </c>
      <c r="M18" s="29">
        <v>1864</v>
      </c>
      <c r="N18" s="30">
        <v>2361.040825</v>
      </c>
      <c r="O18" s="29">
        <v>173.04441</v>
      </c>
      <c r="P18" s="29">
        <v>404.0883</v>
      </c>
      <c r="Q18" s="31">
        <v>262.86279999999999</v>
      </c>
      <c r="R18" s="29">
        <v>1881.5636650000006</v>
      </c>
      <c r="S18" s="8"/>
    </row>
    <row r="19" spans="2:19">
      <c r="B19" s="14">
        <v>1975</v>
      </c>
      <c r="C19" s="12" t="s">
        <v>15</v>
      </c>
      <c r="D19" s="29">
        <v>3884.7826500000001</v>
      </c>
      <c r="E19" s="29">
        <v>240.25716</v>
      </c>
      <c r="F19" s="29">
        <v>73.6965</v>
      </c>
      <c r="G19" s="29">
        <v>1085.3009999999999</v>
      </c>
      <c r="H19" s="29">
        <v>3316.7626899999991</v>
      </c>
      <c r="I19" s="30">
        <v>1963.2518600000001</v>
      </c>
      <c r="J19" s="29">
        <v>101.88419999999999</v>
      </c>
      <c r="K19" s="29">
        <v>272.95</v>
      </c>
      <c r="L19" s="29">
        <v>563.62249999999995</v>
      </c>
      <c r="M19" s="29">
        <v>1605</v>
      </c>
      <c r="N19" s="30">
        <v>2162.41093</v>
      </c>
      <c r="O19" s="29">
        <v>86.009219999999999</v>
      </c>
      <c r="P19" s="29">
        <v>376.12509999999997</v>
      </c>
      <c r="Q19" s="31">
        <v>275.25749999999999</v>
      </c>
      <c r="R19" s="29">
        <v>1553.39725</v>
      </c>
      <c r="S19" s="8"/>
    </row>
    <row r="20" spans="2:19">
      <c r="B20" s="14">
        <v>1976</v>
      </c>
      <c r="C20" s="12" t="s">
        <v>15</v>
      </c>
      <c r="D20" s="29">
        <v>5210.1978600000002</v>
      </c>
      <c r="E20" s="29">
        <v>353.4283125</v>
      </c>
      <c r="F20" s="29">
        <v>70.37660000000001</v>
      </c>
      <c r="G20" s="29">
        <v>1455.551475</v>
      </c>
      <c r="H20" s="29">
        <v>3322.0457525000002</v>
      </c>
      <c r="I20" s="30">
        <v>2550.3282000000004</v>
      </c>
      <c r="J20" s="29">
        <v>160.33718999999999</v>
      </c>
      <c r="K20" s="29">
        <v>295.58171999999996</v>
      </c>
      <c r="L20" s="29">
        <v>743.65374999999995</v>
      </c>
      <c r="M20" s="29">
        <v>1478</v>
      </c>
      <c r="N20" s="30">
        <v>2771.1028799999999</v>
      </c>
      <c r="O20" s="29">
        <v>120.54378</v>
      </c>
      <c r="P20" s="29">
        <v>452.42099999999999</v>
      </c>
      <c r="Q20" s="31">
        <v>312.33457500000003</v>
      </c>
      <c r="R20" s="29">
        <v>1553.2977649999998</v>
      </c>
      <c r="S20" s="8"/>
    </row>
    <row r="21" spans="2:19">
      <c r="B21" s="14">
        <v>1977</v>
      </c>
      <c r="C21" s="12" t="s">
        <v>15</v>
      </c>
      <c r="D21" s="29">
        <v>5181.1123200000002</v>
      </c>
      <c r="E21" s="29">
        <v>416.13039000000003</v>
      </c>
      <c r="F21" s="29">
        <v>113.23775999999999</v>
      </c>
      <c r="G21" s="29">
        <v>1278.9536000000001</v>
      </c>
      <c r="H21" s="29">
        <v>3657.9659299999994</v>
      </c>
      <c r="I21" s="30">
        <v>2523.0937599999997</v>
      </c>
      <c r="J21" s="29">
        <v>184.87844250000001</v>
      </c>
      <c r="K21" s="29">
        <v>437.91165000000001</v>
      </c>
      <c r="L21" s="29">
        <v>647.01780000000008</v>
      </c>
      <c r="M21" s="29">
        <v>1837</v>
      </c>
      <c r="N21" s="30">
        <v>2835.10736</v>
      </c>
      <c r="O21" s="29">
        <v>110.25677</v>
      </c>
      <c r="P21" s="29">
        <v>601.57560000000001</v>
      </c>
      <c r="Q21" s="31">
        <v>293.72194999999999</v>
      </c>
      <c r="R21" s="29">
        <v>1993.13832</v>
      </c>
      <c r="S21" s="8"/>
    </row>
    <row r="22" spans="2:19">
      <c r="B22" s="14">
        <v>1978</v>
      </c>
      <c r="C22" s="12" t="s">
        <v>15</v>
      </c>
      <c r="D22" s="29">
        <v>4888.2487499999997</v>
      </c>
      <c r="E22" s="29">
        <v>350.69512200000003</v>
      </c>
      <c r="F22" s="29">
        <v>137.50450000000001</v>
      </c>
      <c r="G22" s="29">
        <v>1046.58554</v>
      </c>
      <c r="H22" s="29">
        <v>3541.5660880000005</v>
      </c>
      <c r="I22" s="30">
        <v>2415.9465</v>
      </c>
      <c r="J22" s="29">
        <v>162.507465</v>
      </c>
      <c r="K22" s="29">
        <v>509.57549999999998</v>
      </c>
      <c r="L22" s="29">
        <v>438.82684999999998</v>
      </c>
      <c r="M22" s="29">
        <v>1569</v>
      </c>
      <c r="N22" s="30">
        <v>2646.27</v>
      </c>
      <c r="O22" s="29">
        <v>111.94958700000001</v>
      </c>
      <c r="P22" s="29">
        <v>722.14128000000005</v>
      </c>
      <c r="Q22" s="31">
        <v>179.49007999999998</v>
      </c>
      <c r="R22" s="29">
        <v>1866.2490530000002</v>
      </c>
      <c r="S22" s="8"/>
    </row>
    <row r="23" spans="2:19">
      <c r="B23" s="14">
        <v>1979</v>
      </c>
      <c r="C23" s="12" t="s">
        <v>15</v>
      </c>
      <c r="D23" s="29">
        <v>5274.3312000000005</v>
      </c>
      <c r="E23" s="29">
        <v>352.3028875</v>
      </c>
      <c r="F23" s="29">
        <v>148.53488000000002</v>
      </c>
      <c r="G23" s="29">
        <v>1253.4911999999999</v>
      </c>
      <c r="H23" s="29">
        <v>3686.0398325000001</v>
      </c>
      <c r="I23" s="30">
        <v>2499.2027699999999</v>
      </c>
      <c r="J23" s="29">
        <v>167.73</v>
      </c>
      <c r="K23" s="29">
        <v>624.13214000000005</v>
      </c>
      <c r="L23" s="29">
        <v>597.10464000000002</v>
      </c>
      <c r="M23" s="29">
        <v>1718</v>
      </c>
      <c r="N23" s="30">
        <v>2803.2093599999998</v>
      </c>
      <c r="O23" s="29">
        <v>83.026350000000008</v>
      </c>
      <c r="P23" s="29">
        <v>932.98471499999994</v>
      </c>
      <c r="Q23" s="31">
        <v>276.41088000000002</v>
      </c>
      <c r="R23" s="29">
        <v>2148.8686950000001</v>
      </c>
      <c r="S23" s="8"/>
    </row>
    <row r="24" spans="2:19">
      <c r="B24" s="14">
        <v>1980</v>
      </c>
      <c r="C24" s="12" t="s">
        <v>15</v>
      </c>
      <c r="D24" s="29">
        <v>5244.2831999999999</v>
      </c>
      <c r="E24" s="29">
        <v>371.48392799999993</v>
      </c>
      <c r="F24" s="29">
        <v>136.71314999999998</v>
      </c>
      <c r="G24" s="29">
        <v>1569.7108400000002</v>
      </c>
      <c r="H24" s="29">
        <v>4084.5088820000014</v>
      </c>
      <c r="I24" s="30">
        <v>2412.8745299999996</v>
      </c>
      <c r="J24" s="29">
        <v>160.45315199999999</v>
      </c>
      <c r="K24" s="29">
        <v>562.93650000000002</v>
      </c>
      <c r="L24" s="29">
        <v>677.40737999999999</v>
      </c>
      <c r="M24" s="29">
        <v>1618</v>
      </c>
      <c r="N24" s="30">
        <v>2927.2176899999999</v>
      </c>
      <c r="O24" s="29">
        <v>100.28322</v>
      </c>
      <c r="P24" s="29">
        <v>881.11800000000005</v>
      </c>
      <c r="Q24" s="31">
        <v>290.83679999999998</v>
      </c>
      <c r="R24" s="29">
        <v>2045.6442900000006</v>
      </c>
      <c r="S24" s="8"/>
    </row>
    <row r="25" spans="2:19">
      <c r="B25" s="14">
        <v>1981</v>
      </c>
      <c r="C25" s="12" t="s">
        <v>15</v>
      </c>
      <c r="D25" s="29">
        <v>5587.8251650000002</v>
      </c>
      <c r="E25" s="29">
        <v>386.91270000000003</v>
      </c>
      <c r="F25" s="29">
        <v>127.65627000000001</v>
      </c>
      <c r="G25" s="29">
        <v>1791.4953</v>
      </c>
      <c r="H25" s="29">
        <v>4029.9105649999988</v>
      </c>
      <c r="I25" s="30">
        <v>2535.5245499999996</v>
      </c>
      <c r="J25" s="29">
        <v>171.38799600000002</v>
      </c>
      <c r="K25" s="29">
        <v>512.65137000000004</v>
      </c>
      <c r="L25" s="29">
        <v>808.82041500000003</v>
      </c>
      <c r="M25" s="29">
        <v>1406</v>
      </c>
      <c r="N25" s="30">
        <v>3037.5836400000003</v>
      </c>
      <c r="O25" s="29">
        <v>98.877690000000001</v>
      </c>
      <c r="P25" s="29">
        <v>898.32190000000003</v>
      </c>
      <c r="Q25" s="31">
        <v>414.77969999999999</v>
      </c>
      <c r="R25" s="29">
        <v>1869.9370699999999</v>
      </c>
      <c r="S25" s="8"/>
    </row>
    <row r="26" spans="2:19">
      <c r="B26" s="14">
        <v>1982</v>
      </c>
      <c r="C26" s="12" t="s">
        <v>15</v>
      </c>
      <c r="D26" s="29">
        <v>5359.5870750000004</v>
      </c>
      <c r="E26" s="29">
        <v>330.26459399999999</v>
      </c>
      <c r="F26" s="29">
        <v>102.42738</v>
      </c>
      <c r="G26" s="29">
        <v>1780.6908000000001</v>
      </c>
      <c r="H26" s="29">
        <v>3410.1301509999994</v>
      </c>
      <c r="I26" s="30">
        <v>2341.1102000000001</v>
      </c>
      <c r="J26" s="29">
        <v>106.98712199999999</v>
      </c>
      <c r="K26" s="29">
        <v>411.48162000000002</v>
      </c>
      <c r="L26" s="29">
        <v>717.88139999999999</v>
      </c>
      <c r="M26" s="29">
        <v>1236</v>
      </c>
      <c r="N26" s="30">
        <v>2956.6748399999997</v>
      </c>
      <c r="O26" s="29">
        <v>93.599550000000008</v>
      </c>
      <c r="P26" s="29">
        <v>698.91624000000002</v>
      </c>
      <c r="Q26" s="31">
        <v>318.19607999999999</v>
      </c>
      <c r="R26" s="29">
        <v>1563.5132900000001</v>
      </c>
      <c r="S26" s="8"/>
    </row>
    <row r="27" spans="2:19">
      <c r="B27" s="14">
        <v>1983</v>
      </c>
      <c r="C27" s="12" t="s">
        <v>15</v>
      </c>
      <c r="D27" s="29">
        <v>3959.8699200000001</v>
      </c>
      <c r="E27" s="29">
        <v>218.290302</v>
      </c>
      <c r="F27" s="29">
        <v>114.8022</v>
      </c>
      <c r="G27" s="29">
        <v>1650.6504</v>
      </c>
      <c r="H27" s="29">
        <v>3183.3871779999995</v>
      </c>
      <c r="I27" s="30">
        <v>1695.71072</v>
      </c>
      <c r="J27" s="29">
        <v>78.470369999999988</v>
      </c>
      <c r="K27" s="29">
        <v>430.50824999999998</v>
      </c>
      <c r="L27" s="29">
        <v>715.28183999999999</v>
      </c>
      <c r="M27" s="29">
        <v>1218</v>
      </c>
      <c r="N27" s="30">
        <v>2124.1546749999998</v>
      </c>
      <c r="O27" s="29">
        <v>61.825139999999998</v>
      </c>
      <c r="P27" s="29">
        <v>714.3248000000001</v>
      </c>
      <c r="Q27" s="31">
        <v>366.81119999999999</v>
      </c>
      <c r="R27" s="29">
        <v>1563.8841850000003</v>
      </c>
      <c r="S27" s="8"/>
    </row>
    <row r="28" spans="2:19">
      <c r="B28" s="14">
        <v>1984</v>
      </c>
      <c r="C28" s="12" t="s">
        <v>15</v>
      </c>
      <c r="D28" s="29">
        <v>5390.7429900000006</v>
      </c>
      <c r="E28" s="29">
        <v>343.05541199999993</v>
      </c>
      <c r="F28" s="29">
        <v>115.1835</v>
      </c>
      <c r="G28" s="29">
        <v>1866.25828</v>
      </c>
      <c r="H28" s="29">
        <v>3376.9598180000003</v>
      </c>
      <c r="I28" s="30">
        <v>2277.353325</v>
      </c>
      <c r="J28" s="29">
        <v>128.39500799999999</v>
      </c>
      <c r="K28" s="29">
        <v>467.5095</v>
      </c>
      <c r="L28" s="29">
        <v>718.06584499999997</v>
      </c>
      <c r="M28" s="29">
        <v>1310</v>
      </c>
      <c r="N28" s="30">
        <v>2872.9688099999998</v>
      </c>
      <c r="O28" s="29">
        <v>94.512991999999997</v>
      </c>
      <c r="P28" s="29">
        <v>780.5376</v>
      </c>
      <c r="Q28" s="31">
        <v>309.72283000000004</v>
      </c>
      <c r="R28" s="29">
        <v>1739.0577680000001</v>
      </c>
      <c r="S28" s="8"/>
    </row>
    <row r="29" spans="2:19">
      <c r="B29" s="14">
        <v>1985</v>
      </c>
      <c r="C29" s="12" t="s">
        <v>15</v>
      </c>
      <c r="D29" s="29">
        <v>5666.1192000000001</v>
      </c>
      <c r="E29" s="29">
        <v>324.81184000000002</v>
      </c>
      <c r="F29" s="29">
        <v>80.490750000000006</v>
      </c>
      <c r="G29" s="29">
        <v>1745.7825</v>
      </c>
      <c r="H29" s="29">
        <v>3675.3957099999998</v>
      </c>
      <c r="I29" s="30">
        <v>2152.9584</v>
      </c>
      <c r="J29" s="29">
        <v>122.87289999999999</v>
      </c>
      <c r="K29" s="29">
        <v>380.04259999999999</v>
      </c>
      <c r="L29" s="29">
        <v>634.83000000000004</v>
      </c>
      <c r="M29" s="29">
        <v>1367</v>
      </c>
      <c r="N29" s="30">
        <v>2768.8046400000003</v>
      </c>
      <c r="O29" s="29">
        <v>94.451864</v>
      </c>
      <c r="P29" s="29">
        <v>681.80399999999997</v>
      </c>
      <c r="Q29" s="31">
        <v>217.65600000000001</v>
      </c>
      <c r="R29" s="29">
        <v>1789.7834959999996</v>
      </c>
      <c r="S29" s="8"/>
    </row>
    <row r="30" spans="2:19">
      <c r="B30" s="14">
        <v>1986</v>
      </c>
      <c r="C30" s="12" t="s">
        <v>15</v>
      </c>
      <c r="D30" s="29">
        <v>4807.4597999999996</v>
      </c>
      <c r="E30" s="29">
        <v>309.37367999999998</v>
      </c>
      <c r="F30" s="29">
        <v>81.519750000000002</v>
      </c>
      <c r="G30" s="29">
        <v>1708.0116</v>
      </c>
      <c r="H30" s="29">
        <v>3518.0351700000001</v>
      </c>
      <c r="I30" s="30">
        <v>1964.38788</v>
      </c>
      <c r="J30" s="29">
        <v>110.4906</v>
      </c>
      <c r="K30" s="29">
        <v>376.50047499999999</v>
      </c>
      <c r="L30" s="29">
        <v>622.66751999999997</v>
      </c>
      <c r="M30" s="29">
        <v>1104</v>
      </c>
      <c r="N30" s="30">
        <v>2330.8896</v>
      </c>
      <c r="O30" s="29">
        <v>97.934850000000012</v>
      </c>
      <c r="P30" s="29">
        <v>664.536925</v>
      </c>
      <c r="Q30" s="31">
        <v>301.24423999999999</v>
      </c>
      <c r="R30" s="29">
        <v>1657.9943850000004</v>
      </c>
      <c r="S30" s="8"/>
    </row>
    <row r="31" spans="2:19">
      <c r="B31" s="14">
        <v>1987</v>
      </c>
      <c r="C31" s="12" t="s">
        <v>15</v>
      </c>
      <c r="D31" s="29">
        <v>4194.4319999999998</v>
      </c>
      <c r="E31" s="29">
        <v>323.97675200000003</v>
      </c>
      <c r="F31" s="29">
        <v>87.27</v>
      </c>
      <c r="G31" s="29">
        <v>1632.5591999999999</v>
      </c>
      <c r="H31" s="29">
        <v>3971.2620480000005</v>
      </c>
      <c r="I31" s="32">
        <v>1675.8530000000001</v>
      </c>
      <c r="J31" s="33">
        <v>107.50704800000001</v>
      </c>
      <c r="K31" s="33">
        <v>341.8075</v>
      </c>
      <c r="L31" s="33">
        <v>576.00374999999997</v>
      </c>
      <c r="M31" s="33">
        <v>1307</v>
      </c>
      <c r="N31" s="32">
        <v>2110.125</v>
      </c>
      <c r="O31" s="33">
        <v>77.199210000000008</v>
      </c>
      <c r="P31" s="33">
        <v>610.89</v>
      </c>
      <c r="Q31" s="34">
        <v>212.29852499999998</v>
      </c>
      <c r="R31" s="29">
        <v>1825.987265</v>
      </c>
      <c r="S31" s="8"/>
    </row>
    <row r="32" spans="2:19">
      <c r="B32" s="14">
        <v>1988</v>
      </c>
      <c r="C32" s="12" t="s">
        <v>15</v>
      </c>
      <c r="D32" s="29">
        <v>4499.4560650000003</v>
      </c>
      <c r="E32" s="29">
        <v>390.46176000000003</v>
      </c>
      <c r="F32" s="29">
        <v>103.55839999999999</v>
      </c>
      <c r="G32" s="29">
        <v>1740.4502399999999</v>
      </c>
      <c r="H32" s="29">
        <v>3777.6735349999999</v>
      </c>
      <c r="I32" s="32">
        <v>1855.7843849999999</v>
      </c>
      <c r="J32" s="33">
        <v>141.917832</v>
      </c>
      <c r="K32" s="33">
        <v>367.16159999999996</v>
      </c>
      <c r="L32" s="33">
        <v>642.51184499999999</v>
      </c>
      <c r="M32" s="33">
        <v>1121</v>
      </c>
      <c r="N32" s="32">
        <v>2244.81855</v>
      </c>
      <c r="O32" s="33">
        <v>78.092352000000005</v>
      </c>
      <c r="P32" s="33">
        <v>720.49580000000003</v>
      </c>
      <c r="Q32" s="34">
        <v>306.67571999999996</v>
      </c>
      <c r="R32" s="29">
        <v>1622.6175779999996</v>
      </c>
      <c r="S32" s="8"/>
    </row>
    <row r="33" spans="2:19">
      <c r="B33" s="14">
        <v>1989</v>
      </c>
      <c r="C33" s="12" t="s">
        <v>15</v>
      </c>
      <c r="D33" s="29">
        <v>4601.0403432000003</v>
      </c>
      <c r="E33" s="29">
        <v>347.08168100000006</v>
      </c>
      <c r="F33" s="29">
        <v>93.054600000000008</v>
      </c>
      <c r="G33" s="29">
        <v>1923.8026499999999</v>
      </c>
      <c r="H33" s="29">
        <v>3627.6207258000004</v>
      </c>
      <c r="I33" s="32">
        <v>1798.1750303999997</v>
      </c>
      <c r="J33" s="33">
        <v>120.05204400000001</v>
      </c>
      <c r="K33" s="33">
        <v>391.68079999999998</v>
      </c>
      <c r="L33" s="33">
        <v>751.21007499999996</v>
      </c>
      <c r="M33" s="33">
        <v>1056</v>
      </c>
      <c r="N33" s="32">
        <v>2195.991</v>
      </c>
      <c r="O33" s="33">
        <v>67.75424000000001</v>
      </c>
      <c r="P33" s="33">
        <v>720.10880000000009</v>
      </c>
      <c r="Q33" s="34">
        <v>317.18609999999995</v>
      </c>
      <c r="R33" s="29">
        <v>1536.9598599999999</v>
      </c>
      <c r="S33" s="8"/>
    </row>
    <row r="34" spans="2:19">
      <c r="B34" s="14">
        <v>1990</v>
      </c>
      <c r="C34" s="12" t="s">
        <v>15</v>
      </c>
      <c r="D34" s="29">
        <v>4748.42742</v>
      </c>
      <c r="E34" s="29">
        <v>419.46495700000003</v>
      </c>
      <c r="F34" s="29">
        <v>117.90180000000001</v>
      </c>
      <c r="G34" s="29">
        <v>1800.1015049999999</v>
      </c>
      <c r="H34" s="29">
        <v>3990.1043180000006</v>
      </c>
      <c r="I34" s="32">
        <v>1891.3605</v>
      </c>
      <c r="J34" s="33">
        <v>133.11251800000002</v>
      </c>
      <c r="K34" s="33">
        <v>325.96379999999999</v>
      </c>
      <c r="L34" s="33">
        <v>722.97576000000004</v>
      </c>
      <c r="M34" s="33">
        <v>1271</v>
      </c>
      <c r="N34" s="32">
        <v>2398.6901400000002</v>
      </c>
      <c r="O34" s="33">
        <v>89.955908499999993</v>
      </c>
      <c r="P34" s="33">
        <v>678.80227500000001</v>
      </c>
      <c r="Q34" s="34">
        <v>322.86738000000003</v>
      </c>
      <c r="R34" s="29">
        <v>1712.4842964999998</v>
      </c>
      <c r="S34" s="8"/>
    </row>
    <row r="35" spans="2:19">
      <c r="B35" s="14">
        <v>1991</v>
      </c>
      <c r="C35" s="12" t="s">
        <v>15</v>
      </c>
      <c r="D35" s="29">
        <v>4715.0380800000003</v>
      </c>
      <c r="E35" s="29">
        <v>477.34983700000004</v>
      </c>
      <c r="F35" s="29">
        <v>118.12</v>
      </c>
      <c r="G35" s="29">
        <v>1733.6688000000001</v>
      </c>
      <c r="H35" s="29">
        <v>4242.7232829999994</v>
      </c>
      <c r="I35" s="32">
        <v>1868.3946000000001</v>
      </c>
      <c r="J35" s="33">
        <v>151.481638</v>
      </c>
      <c r="K35" s="33">
        <v>311.83679999999998</v>
      </c>
      <c r="L35" s="33">
        <v>679.48631999999998</v>
      </c>
      <c r="M35" s="33">
        <v>1189</v>
      </c>
      <c r="N35" s="32">
        <v>2245.4913149999998</v>
      </c>
      <c r="O35" s="33">
        <v>98.013397500000011</v>
      </c>
      <c r="P35" s="33">
        <v>568.45249999999999</v>
      </c>
      <c r="Q35" s="34">
        <v>300.5958</v>
      </c>
      <c r="R35" s="29">
        <v>1788.6469875000003</v>
      </c>
      <c r="S35" s="8"/>
    </row>
    <row r="36" spans="2:19">
      <c r="B36" s="14">
        <v>1992</v>
      </c>
      <c r="C36" s="12" t="s">
        <v>15</v>
      </c>
      <c r="D36" s="29">
        <v>4886.9472999999998</v>
      </c>
      <c r="E36" s="29">
        <v>466.048</v>
      </c>
      <c r="F36" s="33">
        <v>97.564499999999995</v>
      </c>
      <c r="G36" s="33">
        <v>1889.3422800000001</v>
      </c>
      <c r="H36" s="33">
        <v>4106.4979199999998</v>
      </c>
      <c r="I36" s="32">
        <v>1854.1758</v>
      </c>
      <c r="J36" s="33">
        <v>152.5248</v>
      </c>
      <c r="K36" s="33">
        <v>319.59765000000004</v>
      </c>
      <c r="L36" s="33">
        <v>687.95328000000006</v>
      </c>
      <c r="M36" s="33">
        <v>1204</v>
      </c>
      <c r="N36" s="32">
        <v>2256.4295999999999</v>
      </c>
      <c r="O36" s="33">
        <v>139.61579999999998</v>
      </c>
      <c r="P36" s="33">
        <v>584.20440000000008</v>
      </c>
      <c r="Q36" s="34">
        <v>253.64664000000002</v>
      </c>
      <c r="R36" s="29">
        <v>1807.8035599999998</v>
      </c>
      <c r="S36" s="8"/>
    </row>
    <row r="37" spans="2:19">
      <c r="B37" s="14">
        <v>1993</v>
      </c>
      <c r="C37" s="12" t="s">
        <v>15</v>
      </c>
      <c r="D37" s="29">
        <v>4368.8339249999999</v>
      </c>
      <c r="E37" s="29">
        <v>508.3036975</v>
      </c>
      <c r="F37" s="33">
        <v>84.188999999999993</v>
      </c>
      <c r="G37" s="33">
        <v>1986.0633600000001</v>
      </c>
      <c r="H37" s="33">
        <v>4445.1480174999997</v>
      </c>
      <c r="I37" s="32">
        <v>1681.4756</v>
      </c>
      <c r="J37" s="33">
        <v>170.532027</v>
      </c>
      <c r="K37" s="33">
        <v>304.28309999999999</v>
      </c>
      <c r="L37" s="33">
        <v>736.11360000000002</v>
      </c>
      <c r="M37" s="33">
        <v>1543</v>
      </c>
      <c r="N37" s="32">
        <v>2053.875575</v>
      </c>
      <c r="O37" s="33">
        <v>140.295852</v>
      </c>
      <c r="P37" s="33">
        <v>641.33977500000003</v>
      </c>
      <c r="Q37" s="34">
        <v>214.69979999999998</v>
      </c>
      <c r="R37" s="33">
        <v>2090.5119979999999</v>
      </c>
      <c r="S37" s="8"/>
    </row>
    <row r="38" spans="2:19">
      <c r="B38" s="14">
        <v>1994</v>
      </c>
      <c r="C38" s="12" t="s">
        <v>15</v>
      </c>
      <c r="D38" s="29">
        <v>4603.1573099999996</v>
      </c>
      <c r="E38" s="29">
        <v>648.96073000000001</v>
      </c>
      <c r="F38" s="33">
        <v>100.21375</v>
      </c>
      <c r="G38" s="33">
        <v>2050.3216050000001</v>
      </c>
      <c r="H38" s="33">
        <v>5240.1466049999999</v>
      </c>
      <c r="I38" s="32">
        <v>1740.3929699999999</v>
      </c>
      <c r="J38" s="33">
        <v>159.29036100000002</v>
      </c>
      <c r="K38" s="33">
        <v>289.84899999999999</v>
      </c>
      <c r="L38" s="33">
        <v>726.35342500000002</v>
      </c>
      <c r="M38" s="33">
        <v>1605</v>
      </c>
      <c r="N38" s="32">
        <v>2118.9312</v>
      </c>
      <c r="O38" s="33">
        <v>139.60201749999999</v>
      </c>
      <c r="P38" s="33">
        <v>624.40875000000005</v>
      </c>
      <c r="Q38" s="34">
        <v>227.22726999999998</v>
      </c>
      <c r="R38" s="33">
        <v>2157.9307625000006</v>
      </c>
      <c r="S38" s="8"/>
    </row>
    <row r="39" spans="2:19">
      <c r="B39" s="14">
        <v>1995</v>
      </c>
      <c r="C39" s="12" t="s">
        <v>15</v>
      </c>
      <c r="D39" s="29">
        <v>4158.1475</v>
      </c>
      <c r="E39" s="29">
        <v>699.69010500000002</v>
      </c>
      <c r="F39" s="33">
        <v>154.24737500000001</v>
      </c>
      <c r="G39" s="33">
        <v>1954.7073</v>
      </c>
      <c r="H39" s="33">
        <v>4751.7077200000003</v>
      </c>
      <c r="I39" s="32">
        <v>1495.7460000000001</v>
      </c>
      <c r="J39" s="33">
        <v>203.85405600000001</v>
      </c>
      <c r="K39" s="33">
        <v>371.69549999999998</v>
      </c>
      <c r="L39" s="33">
        <v>718.62714000000005</v>
      </c>
      <c r="M39" s="33">
        <v>1635</v>
      </c>
      <c r="N39" s="32">
        <v>1800.4349999999999</v>
      </c>
      <c r="O39" s="33">
        <v>172.70027999999999</v>
      </c>
      <c r="P39" s="33">
        <v>664.859375</v>
      </c>
      <c r="Q39" s="33">
        <v>236.43144000000001</v>
      </c>
      <c r="R39" s="33">
        <v>2253.9739049999998</v>
      </c>
      <c r="S39" s="8"/>
    </row>
    <row r="40" spans="2:19">
      <c r="B40" s="14">
        <v>1996</v>
      </c>
      <c r="C40" s="12" t="s">
        <v>15</v>
      </c>
      <c r="D40" s="29">
        <v>4828.57564</v>
      </c>
      <c r="E40" s="29">
        <v>563.38975000000005</v>
      </c>
      <c r="F40" s="33">
        <v>115.569</v>
      </c>
      <c r="G40" s="33">
        <v>2207.6233510449365</v>
      </c>
      <c r="H40" s="33">
        <v>4588.2422589550624</v>
      </c>
      <c r="I40" s="32">
        <v>1794.8787</v>
      </c>
      <c r="J40" s="33">
        <v>193.16220000000001</v>
      </c>
      <c r="K40" s="33">
        <v>393.25562500000001</v>
      </c>
      <c r="L40" s="33">
        <v>755.45567284761319</v>
      </c>
      <c r="M40" s="33">
        <v>1391</v>
      </c>
      <c r="N40" s="32">
        <v>2136.4428199999998</v>
      </c>
      <c r="O40" s="33">
        <v>229.67278250000001</v>
      </c>
      <c r="P40" s="33">
        <v>736.75237500000003</v>
      </c>
      <c r="Q40" s="33">
        <v>263.09505598504091</v>
      </c>
      <c r="R40" s="33">
        <v>1891.5369665149594</v>
      </c>
      <c r="S40" s="8"/>
    </row>
    <row r="41" spans="2:19">
      <c r="B41" s="14">
        <v>1997</v>
      </c>
      <c r="C41" s="12" t="s">
        <v>15</v>
      </c>
      <c r="D41" s="29">
        <v>4792.0801500000007</v>
      </c>
      <c r="E41" s="29">
        <v>525.34440000000006</v>
      </c>
      <c r="F41" s="33">
        <v>175.01249999999999</v>
      </c>
      <c r="G41" s="33">
        <v>2043.25234</v>
      </c>
      <c r="H41" s="33">
        <v>4816.4106099999999</v>
      </c>
      <c r="I41" s="32">
        <v>1782.7878600000001</v>
      </c>
      <c r="J41" s="33">
        <v>218.82401000000002</v>
      </c>
      <c r="K41" s="33">
        <v>490.03500000000003</v>
      </c>
      <c r="L41" s="33">
        <v>718.622345</v>
      </c>
      <c r="M41" s="33">
        <v>1402</v>
      </c>
      <c r="N41" s="32">
        <v>2171.51604</v>
      </c>
      <c r="O41" s="33">
        <v>286.15982000000002</v>
      </c>
      <c r="P41" s="33">
        <v>1016.4725999999999</v>
      </c>
      <c r="Q41" s="33">
        <v>256.69900000000001</v>
      </c>
      <c r="R41" s="33">
        <v>1693.65254</v>
      </c>
      <c r="S41" s="8"/>
    </row>
    <row r="42" spans="2:19">
      <c r="B42" s="14">
        <v>1998</v>
      </c>
      <c r="C42" s="12" t="s">
        <v>15</v>
      </c>
      <c r="D42" s="29">
        <v>4845.5198399999999</v>
      </c>
      <c r="E42" s="29">
        <v>472.48740000000004</v>
      </c>
      <c r="F42" s="33">
        <v>140.808875</v>
      </c>
      <c r="G42" s="33">
        <v>2016.5013300000001</v>
      </c>
      <c r="H42" s="33">
        <v>4837.2825550000007</v>
      </c>
      <c r="I42" s="32">
        <v>1666.2283200000002</v>
      </c>
      <c r="J42" s="33">
        <v>212.13720000000001</v>
      </c>
      <c r="K42" s="33">
        <v>414.86399999999998</v>
      </c>
      <c r="L42" s="33">
        <v>735.48577</v>
      </c>
      <c r="M42" s="33">
        <v>1586</v>
      </c>
      <c r="N42" s="32">
        <v>2011.9651200000001</v>
      </c>
      <c r="O42" s="33">
        <v>259.07791250000002</v>
      </c>
      <c r="P42" s="33">
        <v>787.59337500000004</v>
      </c>
      <c r="Q42" s="33">
        <v>278.59157999999996</v>
      </c>
      <c r="R42" s="33">
        <v>1963.4720125000001</v>
      </c>
      <c r="S42" s="8"/>
    </row>
    <row r="43" spans="2:19">
      <c r="B43" s="14">
        <v>1999</v>
      </c>
      <c r="C43" s="12" t="s">
        <v>15</v>
      </c>
      <c r="D43" s="33">
        <v>4649.8143300000002</v>
      </c>
      <c r="E43" s="33">
        <v>543.64469999999994</v>
      </c>
      <c r="F43" s="33">
        <v>139.34970000000001</v>
      </c>
      <c r="G43" s="33">
        <v>1907.177805</v>
      </c>
      <c r="H43" s="33">
        <v>5211.9134649999996</v>
      </c>
      <c r="I43" s="32">
        <v>1579.66686</v>
      </c>
      <c r="J43" s="33">
        <v>215.00367</v>
      </c>
      <c r="K43" s="33">
        <v>440.90540000000004</v>
      </c>
      <c r="L43" s="33">
        <v>669.12438374999988</v>
      </c>
      <c r="M43" s="33">
        <v>1349</v>
      </c>
      <c r="N43" s="32">
        <v>1936.0551149999999</v>
      </c>
      <c r="O43" s="33">
        <v>309.37920000000003</v>
      </c>
      <c r="P43" s="33">
        <v>805.13159999999993</v>
      </c>
      <c r="Q43" s="33">
        <v>246.32350124999991</v>
      </c>
      <c r="R43" s="33">
        <v>1656.6105837500002</v>
      </c>
      <c r="S43" s="8"/>
    </row>
    <row r="44" spans="2:19">
      <c r="B44" s="14">
        <v>2000</v>
      </c>
      <c r="C44" s="12" t="s">
        <v>15</v>
      </c>
      <c r="D44" s="33">
        <v>4908.5024800000001</v>
      </c>
      <c r="E44" s="33">
        <v>566.68083999999999</v>
      </c>
      <c r="F44" s="33">
        <v>160.41455999999999</v>
      </c>
      <c r="G44" s="33">
        <v>1890.5133799987204</v>
      </c>
      <c r="H44" s="33">
        <v>4807.6887400012783</v>
      </c>
      <c r="I44" s="32">
        <v>1763.3485800000001</v>
      </c>
      <c r="J44" s="33">
        <v>224.84133</v>
      </c>
      <c r="K44" s="33">
        <v>427.77215999999999</v>
      </c>
      <c r="L44" s="33">
        <v>635.91663314201674</v>
      </c>
      <c r="M44" s="33">
        <v>1262</v>
      </c>
      <c r="N44" s="32">
        <v>1920.2379900000001</v>
      </c>
      <c r="O44" s="33">
        <v>304.28836999999999</v>
      </c>
      <c r="P44" s="33">
        <v>761.96915999999999</v>
      </c>
      <c r="Q44" s="33">
        <v>227.92897093510683</v>
      </c>
      <c r="R44" s="33">
        <v>1757.1755090648935</v>
      </c>
      <c r="S44" s="8"/>
    </row>
    <row r="45" spans="2:19">
      <c r="B45" s="14">
        <v>2001</v>
      </c>
      <c r="C45" s="12" t="s">
        <v>15</v>
      </c>
      <c r="D45" s="33">
        <v>4249.3021479999998</v>
      </c>
      <c r="E45" s="33">
        <v>569</v>
      </c>
      <c r="F45" s="33">
        <v>148</v>
      </c>
      <c r="G45" s="33">
        <v>1763.7024825000003</v>
      </c>
      <c r="H45" s="33">
        <v>4804.6953695000011</v>
      </c>
      <c r="I45" s="32">
        <v>1552.2661799999998</v>
      </c>
      <c r="J45" s="33">
        <v>236</v>
      </c>
      <c r="K45" s="33">
        <v>448</v>
      </c>
      <c r="L45" s="33">
        <v>616.5677162500001</v>
      </c>
      <c r="M45" s="33">
        <v>1404</v>
      </c>
      <c r="N45" s="32">
        <v>1888.3244520000003</v>
      </c>
      <c r="O45" s="33">
        <v>314</v>
      </c>
      <c r="P45" s="33">
        <v>793</v>
      </c>
      <c r="Q45" s="33">
        <v>220.81370000000004</v>
      </c>
      <c r="R45" s="33">
        <v>1709.9618479999999</v>
      </c>
      <c r="S45" s="8"/>
    </row>
    <row r="46" spans="2:19">
      <c r="B46" s="14">
        <v>2002</v>
      </c>
      <c r="C46" s="12" t="s">
        <v>15</v>
      </c>
      <c r="D46" s="33">
        <v>4719.7267199999997</v>
      </c>
      <c r="E46" s="33">
        <v>508</v>
      </c>
      <c r="F46" s="33">
        <v>155</v>
      </c>
      <c r="G46" s="33">
        <v>1751.2640700000004</v>
      </c>
      <c r="H46" s="33">
        <v>4875.3092099999994</v>
      </c>
      <c r="I46" s="32">
        <v>1700.9964</v>
      </c>
      <c r="J46" s="33">
        <v>204</v>
      </c>
      <c r="K46" s="33">
        <v>470</v>
      </c>
      <c r="L46" s="33">
        <v>632.09882999999991</v>
      </c>
      <c r="M46" s="33">
        <v>1623</v>
      </c>
      <c r="N46" s="32">
        <v>2074.2107999999998</v>
      </c>
      <c r="O46" s="33">
        <v>281</v>
      </c>
      <c r="P46" s="33">
        <v>952</v>
      </c>
      <c r="Q46" s="33">
        <v>227.03035499999993</v>
      </c>
      <c r="R46" s="33">
        <v>1447.3588450000007</v>
      </c>
      <c r="S46" s="8"/>
    </row>
    <row r="47" spans="2:19">
      <c r="B47" s="14">
        <v>2003</v>
      </c>
      <c r="C47" s="35" t="s">
        <v>15</v>
      </c>
      <c r="D47" s="33">
        <v>4710.1478399999996</v>
      </c>
      <c r="E47" s="33">
        <v>508</v>
      </c>
      <c r="F47" s="33">
        <v>154</v>
      </c>
      <c r="G47" s="33">
        <v>1804.1927877892174</v>
      </c>
      <c r="H47" s="33">
        <v>4814.8593722107835</v>
      </c>
      <c r="I47" s="32">
        <v>1681.5256650000001</v>
      </c>
      <c r="J47" s="33">
        <v>210</v>
      </c>
      <c r="K47" s="33">
        <v>448</v>
      </c>
      <c r="L47" s="33">
        <v>651.20284815527691</v>
      </c>
      <c r="M47" s="33">
        <v>1281</v>
      </c>
      <c r="N47" s="32">
        <v>1962.5616</v>
      </c>
      <c r="O47" s="33">
        <v>280</v>
      </c>
      <c r="P47" s="33">
        <v>827</v>
      </c>
      <c r="Q47" s="33">
        <v>233.89192761787518</v>
      </c>
      <c r="R47" s="33">
        <v>1706.6464723821252</v>
      </c>
      <c r="S47" s="8"/>
    </row>
    <row r="48" spans="2:19">
      <c r="B48" s="14">
        <v>2004</v>
      </c>
      <c r="C48" s="35" t="s">
        <v>15</v>
      </c>
      <c r="D48" s="33">
        <v>4792.0524429555544</v>
      </c>
      <c r="E48" s="33">
        <v>502</v>
      </c>
      <c r="F48" s="33">
        <v>156</v>
      </c>
      <c r="G48" s="33">
        <v>1957</v>
      </c>
      <c r="H48" s="33">
        <v>5690.5475570444469</v>
      </c>
      <c r="I48" s="32">
        <v>1728.8695208888887</v>
      </c>
      <c r="J48" s="33">
        <v>206</v>
      </c>
      <c r="K48" s="33">
        <v>464</v>
      </c>
      <c r="L48" s="33">
        <v>697</v>
      </c>
      <c r="M48" s="33">
        <v>1717</v>
      </c>
      <c r="N48" s="32">
        <v>2076.2472170999999</v>
      </c>
      <c r="O48" s="33">
        <v>277</v>
      </c>
      <c r="P48" s="33">
        <v>873</v>
      </c>
      <c r="Q48" s="33">
        <v>216</v>
      </c>
      <c r="R48" s="33">
        <v>2055.3527829000004</v>
      </c>
      <c r="S48" s="8"/>
    </row>
    <row r="49" spans="2:22">
      <c r="B49" s="14">
        <v>2005</v>
      </c>
      <c r="C49" s="35" t="s">
        <v>15</v>
      </c>
      <c r="D49" s="36">
        <v>5023</v>
      </c>
      <c r="E49" s="36">
        <v>517</v>
      </c>
      <c r="F49" s="36">
        <v>151</v>
      </c>
      <c r="G49" s="36">
        <v>1625</v>
      </c>
      <c r="H49" s="33">
        <v>5020.5</v>
      </c>
      <c r="I49" s="37">
        <v>1781</v>
      </c>
      <c r="J49" s="36">
        <v>211</v>
      </c>
      <c r="K49" s="36">
        <v>448</v>
      </c>
      <c r="L49" s="36">
        <v>581</v>
      </c>
      <c r="M49" s="36">
        <v>1617</v>
      </c>
      <c r="N49" s="37">
        <v>1847</v>
      </c>
      <c r="O49" s="36">
        <v>285</v>
      </c>
      <c r="P49" s="36">
        <v>860</v>
      </c>
      <c r="Q49" s="36">
        <v>198</v>
      </c>
      <c r="R49" s="36">
        <v>1983</v>
      </c>
      <c r="S49" s="8"/>
    </row>
    <row r="50" spans="2:22" s="40" customFormat="1">
      <c r="B50" s="38">
        <v>2006</v>
      </c>
      <c r="C50" s="35" t="s">
        <v>15</v>
      </c>
      <c r="D50" s="36">
        <v>4690</v>
      </c>
      <c r="E50" s="36">
        <v>559</v>
      </c>
      <c r="F50" s="36">
        <v>109</v>
      </c>
      <c r="G50" s="36">
        <v>1430</v>
      </c>
      <c r="H50" s="83">
        <v>5244</v>
      </c>
      <c r="I50" s="36">
        <v>1696</v>
      </c>
      <c r="J50" s="36">
        <v>228</v>
      </c>
      <c r="K50" s="36">
        <v>400</v>
      </c>
      <c r="L50" s="36">
        <v>538</v>
      </c>
      <c r="M50" s="83">
        <v>1613</v>
      </c>
      <c r="N50" s="36">
        <v>1901</v>
      </c>
      <c r="O50" s="36">
        <v>304</v>
      </c>
      <c r="P50" s="36">
        <v>755</v>
      </c>
      <c r="Q50" s="36">
        <v>138</v>
      </c>
      <c r="R50" s="36">
        <v>1619</v>
      </c>
      <c r="S50" s="39"/>
      <c r="T50" s="84"/>
      <c r="U50" s="84"/>
      <c r="V50" s="84"/>
    </row>
    <row r="51" spans="2:22" s="40" customFormat="1">
      <c r="B51" s="38">
        <v>2007</v>
      </c>
      <c r="C51" s="35" t="s">
        <v>15</v>
      </c>
      <c r="D51" s="36">
        <v>5714</v>
      </c>
      <c r="E51" s="36">
        <v>441</v>
      </c>
      <c r="F51" s="36">
        <v>121</v>
      </c>
      <c r="G51" s="36">
        <v>1689</v>
      </c>
      <c r="H51" s="36">
        <v>5782</v>
      </c>
      <c r="I51" s="37">
        <v>2066</v>
      </c>
      <c r="J51" s="36">
        <v>156</v>
      </c>
      <c r="K51" s="36">
        <v>367</v>
      </c>
      <c r="L51" s="36">
        <v>601</v>
      </c>
      <c r="M51" s="36">
        <v>1360</v>
      </c>
      <c r="N51" s="37">
        <v>2279</v>
      </c>
      <c r="O51" s="36">
        <v>192</v>
      </c>
      <c r="P51" s="36">
        <v>703</v>
      </c>
      <c r="Q51" s="36">
        <v>184</v>
      </c>
      <c r="R51" s="36">
        <v>1775.3</v>
      </c>
      <c r="S51" s="39"/>
    </row>
    <row r="52" spans="2:22" s="40" customFormat="1">
      <c r="B52" s="52">
        <v>2008</v>
      </c>
      <c r="C52" s="53" t="s">
        <v>15</v>
      </c>
      <c r="D52" s="55">
        <v>5224</v>
      </c>
      <c r="E52" s="55">
        <v>421</v>
      </c>
      <c r="F52" s="55">
        <v>120</v>
      </c>
      <c r="G52" s="55">
        <v>1647</v>
      </c>
      <c r="H52" s="56">
        <v>5149</v>
      </c>
      <c r="I52" s="55">
        <v>1888</v>
      </c>
      <c r="J52" s="55">
        <v>157</v>
      </c>
      <c r="K52" s="55">
        <v>436</v>
      </c>
      <c r="L52" s="55">
        <v>731</v>
      </c>
      <c r="M52" s="56">
        <v>1035</v>
      </c>
      <c r="N52" s="55">
        <v>1687</v>
      </c>
      <c r="O52" s="55">
        <v>202</v>
      </c>
      <c r="P52" s="55">
        <v>750</v>
      </c>
      <c r="Q52" s="55">
        <v>175</v>
      </c>
      <c r="R52" s="55">
        <v>1846</v>
      </c>
      <c r="S52" s="39"/>
    </row>
    <row r="53" spans="2:22" s="40" customFormat="1">
      <c r="B53" s="52">
        <v>2009</v>
      </c>
      <c r="C53" s="53" t="s">
        <v>15</v>
      </c>
      <c r="D53" s="55">
        <v>4875.1361567999993</v>
      </c>
      <c r="E53" s="55">
        <v>344.72105395</v>
      </c>
      <c r="F53" s="55">
        <v>101.49179040000001</v>
      </c>
      <c r="G53" s="55">
        <v>1393.8106</v>
      </c>
      <c r="H53" s="56">
        <v>4718.8403988500004</v>
      </c>
      <c r="I53" s="55">
        <v>1424.8505474999999</v>
      </c>
      <c r="J53" s="55">
        <v>98.843508750000012</v>
      </c>
      <c r="K53" s="55">
        <v>307.28684249999998</v>
      </c>
      <c r="L53" s="55">
        <v>479.23147999999998</v>
      </c>
      <c r="M53" s="56">
        <v>881.78762125000026</v>
      </c>
      <c r="N53" s="55">
        <v>1457.2417860000003</v>
      </c>
      <c r="O53" s="55">
        <v>109.89778800000001</v>
      </c>
      <c r="P53" s="55">
        <v>511.17660000000001</v>
      </c>
      <c r="Q53" s="55">
        <v>94.250520000000009</v>
      </c>
      <c r="R53" s="55">
        <v>917.43330599999967</v>
      </c>
      <c r="S53" s="39"/>
    </row>
    <row r="54" spans="2:22">
      <c r="B54" s="52">
        <v>2010</v>
      </c>
      <c r="C54" s="53" t="s">
        <v>15</v>
      </c>
      <c r="D54" s="57">
        <v>5610.2375000000002</v>
      </c>
      <c r="E54" s="57">
        <v>380.24910000000006</v>
      </c>
      <c r="F54" s="57">
        <v>111.46176</v>
      </c>
      <c r="G54" s="57">
        <v>1330.9510499999999</v>
      </c>
      <c r="H54" s="58">
        <v>4852.4005899999993</v>
      </c>
      <c r="I54" s="57">
        <v>1933.425</v>
      </c>
      <c r="J54" s="57">
        <v>139.47954000000001</v>
      </c>
      <c r="K54" s="57">
        <v>551.89052000000004</v>
      </c>
      <c r="L54" s="57">
        <v>457.61858999999998</v>
      </c>
      <c r="M54" s="58">
        <v>1016.8863500000002</v>
      </c>
      <c r="N54" s="57">
        <v>1990.849375</v>
      </c>
      <c r="O54" s="57">
        <v>188.31384</v>
      </c>
      <c r="P54" s="57">
        <v>774.04</v>
      </c>
      <c r="Q54" s="57">
        <v>89.99991</v>
      </c>
      <c r="R54" s="57">
        <v>1414.8968750000004</v>
      </c>
      <c r="S54" s="48"/>
    </row>
    <row r="55" spans="2:22">
      <c r="B55" s="45">
        <v>2011</v>
      </c>
      <c r="C55" s="46"/>
      <c r="D55" s="47"/>
      <c r="E55" s="47"/>
      <c r="F55" s="47"/>
      <c r="G55" s="47"/>
      <c r="H55" s="47"/>
      <c r="I55" s="47"/>
      <c r="J55" s="47"/>
      <c r="K55" s="47"/>
      <c r="L55" s="47"/>
      <c r="M55" s="47"/>
      <c r="N55" s="47"/>
      <c r="O55" s="47"/>
      <c r="P55" s="47"/>
      <c r="Q55" s="47"/>
      <c r="R55" s="47"/>
      <c r="S55" s="48"/>
    </row>
    <row r="56" spans="2:22" ht="13.5" thickBot="1">
      <c r="B56" s="49"/>
      <c r="C56" s="50"/>
      <c r="D56" s="51"/>
      <c r="E56" s="51"/>
      <c r="F56" s="51"/>
      <c r="G56" s="51"/>
      <c r="H56" s="51"/>
      <c r="I56" s="51"/>
      <c r="J56" s="51"/>
      <c r="K56" s="51"/>
      <c r="L56" s="51"/>
      <c r="M56" s="51"/>
      <c r="N56" s="51"/>
      <c r="O56" s="51"/>
      <c r="P56" s="51"/>
      <c r="Q56" s="51"/>
      <c r="R56" s="51"/>
      <c r="S56" s="48"/>
    </row>
    <row r="57" spans="2:22" ht="13.5" thickTop="1"/>
    <row r="58" spans="2:22">
      <c r="B58" s="5" t="s">
        <v>16</v>
      </c>
      <c r="C58" s="9"/>
      <c r="D58" s="7"/>
      <c r="E58" s="7"/>
      <c r="F58" s="7"/>
      <c r="G58" s="7"/>
      <c r="H58" s="7"/>
      <c r="I58" s="7"/>
      <c r="J58" s="7"/>
      <c r="K58" s="7"/>
      <c r="L58" s="7"/>
      <c r="M58" s="42"/>
      <c r="N58" s="7"/>
      <c r="O58" s="8"/>
      <c r="P58" s="8"/>
      <c r="Q58" s="8"/>
    </row>
    <row r="59" spans="2:22">
      <c r="B59" s="5" t="s">
        <v>17</v>
      </c>
      <c r="C59" s="9"/>
      <c r="D59" s="7"/>
      <c r="E59" s="7"/>
      <c r="F59" s="7"/>
      <c r="G59" s="7"/>
      <c r="H59" s="7"/>
      <c r="I59" s="7"/>
      <c r="J59" s="7"/>
      <c r="K59" s="7"/>
      <c r="L59" s="7"/>
      <c r="M59" s="42"/>
      <c r="N59" s="7"/>
      <c r="O59" s="8"/>
      <c r="P59" s="8"/>
      <c r="Q59" s="8"/>
    </row>
    <row r="60" spans="2:22" s="43" customFormat="1">
      <c r="B60" s="74" t="s">
        <v>28</v>
      </c>
      <c r="C60" s="5"/>
      <c r="D60" s="7"/>
      <c r="E60" s="8"/>
      <c r="F60" s="8"/>
      <c r="G60" s="8"/>
      <c r="H60" s="8"/>
      <c r="I60" s="8"/>
      <c r="J60" s="8"/>
      <c r="K60" s="8"/>
      <c r="L60" s="8"/>
      <c r="M60" s="8"/>
      <c r="N60" s="8"/>
      <c r="O60" s="8"/>
      <c r="P60" s="8"/>
      <c r="Q60" s="8"/>
      <c r="R60" s="9"/>
    </row>
    <row r="61" spans="2:22" s="43" customFormat="1">
      <c r="B61" s="5"/>
      <c r="C61" s="11"/>
      <c r="D61" s="9"/>
      <c r="E61" s="9"/>
      <c r="F61" s="9"/>
      <c r="G61" s="9"/>
      <c r="H61" s="9"/>
      <c r="I61" s="9"/>
      <c r="J61" s="9"/>
      <c r="K61" s="9"/>
      <c r="L61" s="9"/>
      <c r="M61" s="9"/>
      <c r="N61" s="9"/>
      <c r="O61" s="9"/>
      <c r="P61" s="9"/>
      <c r="Q61" s="9"/>
      <c r="R61" s="9"/>
    </row>
    <row r="62" spans="2:22" s="43" customFormat="1">
      <c r="B62" s="43" t="s">
        <v>69</v>
      </c>
      <c r="D62" s="44"/>
      <c r="E62" s="44"/>
      <c r="F62" s="44"/>
      <c r="G62" s="44"/>
      <c r="H62" s="44"/>
      <c r="I62" s="44"/>
      <c r="J62" s="44"/>
      <c r="K62" s="44"/>
      <c r="L62" s="44"/>
      <c r="M62" s="44"/>
      <c r="N62" s="44"/>
      <c r="O62" s="44"/>
      <c r="P62" s="44"/>
      <c r="Q62" s="44"/>
      <c r="R62" s="44"/>
    </row>
    <row r="63" spans="2:22" s="43" customFormat="1">
      <c r="B63" s="52"/>
      <c r="C63" s="53"/>
      <c r="D63" s="54"/>
      <c r="E63" s="54"/>
      <c r="F63" s="54"/>
      <c r="G63" s="54"/>
      <c r="H63" s="44"/>
      <c r="I63" s="44"/>
      <c r="J63" s="44"/>
      <c r="K63" s="44"/>
      <c r="L63" s="44"/>
      <c r="M63" s="44"/>
      <c r="N63" s="44"/>
      <c r="O63" s="44"/>
      <c r="P63" s="44"/>
      <c r="Q63" s="54"/>
      <c r="R63" s="54"/>
    </row>
    <row r="64" spans="2:22" s="43" customFormat="1">
      <c r="B64" s="52"/>
      <c r="C64" s="53"/>
      <c r="D64" s="54"/>
      <c r="E64" s="54"/>
      <c r="F64" s="54"/>
      <c r="G64" s="54"/>
      <c r="H64" s="44"/>
      <c r="I64" s="44"/>
      <c r="J64" s="44"/>
      <c r="K64" s="44"/>
      <c r="L64" s="44"/>
      <c r="M64" s="44"/>
      <c r="N64" s="44"/>
      <c r="O64" s="44"/>
      <c r="P64" s="44"/>
      <c r="Q64" s="54"/>
      <c r="R64" s="54"/>
    </row>
    <row r="65" spans="2:18" s="43" customFormat="1">
      <c r="B65" s="52"/>
      <c r="C65" s="53"/>
      <c r="D65" s="55"/>
      <c r="E65" s="55"/>
      <c r="F65" s="55"/>
      <c r="G65" s="55"/>
      <c r="H65" s="44"/>
      <c r="I65" s="44"/>
      <c r="J65" s="44"/>
      <c r="K65" s="44"/>
      <c r="L65" s="44"/>
      <c r="M65" s="44"/>
      <c r="N65" s="44"/>
      <c r="O65" s="44"/>
      <c r="P65" s="44"/>
      <c r="Q65" s="55"/>
      <c r="R65" s="55"/>
    </row>
    <row r="66" spans="2:18" s="43" customFormat="1">
      <c r="B66" s="52"/>
      <c r="C66" s="53"/>
      <c r="D66" s="55"/>
      <c r="E66" s="55"/>
      <c r="F66" s="55"/>
      <c r="G66" s="55"/>
      <c r="H66" s="44"/>
      <c r="I66" s="44"/>
      <c r="J66" s="44"/>
      <c r="K66" s="44"/>
      <c r="L66" s="44"/>
      <c r="M66" s="44"/>
      <c r="N66" s="44"/>
      <c r="O66" s="44"/>
      <c r="P66" s="44"/>
      <c r="Q66" s="55"/>
      <c r="R66" s="55"/>
    </row>
    <row r="67" spans="2:18" s="43" customFormat="1">
      <c r="B67" s="52"/>
      <c r="C67" s="53"/>
      <c r="D67" s="57"/>
      <c r="E67" s="57"/>
      <c r="F67" s="57"/>
      <c r="G67" s="57"/>
      <c r="H67" s="44"/>
      <c r="I67" s="44"/>
      <c r="J67" s="44"/>
      <c r="K67" s="44"/>
      <c r="L67" s="44"/>
      <c r="M67" s="44"/>
      <c r="N67" s="44"/>
      <c r="O67" s="44"/>
      <c r="P67" s="44"/>
      <c r="Q67" s="57"/>
      <c r="R67" s="57"/>
    </row>
    <row r="68" spans="2:18" s="43" customFormat="1">
      <c r="D68" s="44"/>
      <c r="E68" s="44"/>
      <c r="F68" s="44"/>
      <c r="G68" s="44"/>
      <c r="H68" s="44"/>
      <c r="I68" s="44"/>
      <c r="J68" s="44"/>
      <c r="K68" s="44"/>
      <c r="L68" s="44"/>
      <c r="M68" s="44"/>
      <c r="N68" s="44"/>
      <c r="O68" s="44"/>
      <c r="P68" s="44"/>
      <c r="Q68" s="44"/>
      <c r="R68" s="44"/>
    </row>
    <row r="69" spans="2:18" s="43" customFormat="1">
      <c r="D69" s="44"/>
      <c r="E69" s="44"/>
      <c r="F69" s="44"/>
      <c r="G69" s="44"/>
      <c r="H69" s="44"/>
      <c r="I69" s="44"/>
      <c r="J69" s="44"/>
      <c r="K69" s="44"/>
      <c r="L69" s="44"/>
      <c r="M69" s="44"/>
      <c r="N69" s="44"/>
      <c r="O69" s="44"/>
      <c r="P69" s="44"/>
      <c r="Q69" s="44"/>
      <c r="R69" s="44"/>
    </row>
    <row r="70" spans="2:18" s="43" customFormat="1">
      <c r="D70" s="44"/>
      <c r="E70" s="44"/>
      <c r="F70" s="44"/>
      <c r="G70" s="44"/>
      <c r="H70" s="44"/>
      <c r="I70" s="44"/>
      <c r="J70" s="44"/>
      <c r="K70" s="44"/>
      <c r="L70" s="44"/>
      <c r="M70" s="44"/>
      <c r="N70" s="44"/>
      <c r="O70" s="44"/>
      <c r="P70" s="44"/>
      <c r="Q70" s="44"/>
      <c r="R70" s="44"/>
    </row>
    <row r="71" spans="2:18" s="43" customFormat="1">
      <c r="D71" s="44"/>
      <c r="E71" s="44"/>
      <c r="F71" s="44"/>
      <c r="G71" s="44"/>
      <c r="H71" s="44"/>
      <c r="I71" s="44"/>
      <c r="J71" s="44"/>
      <c r="K71" s="44"/>
      <c r="L71" s="44"/>
      <c r="M71" s="44"/>
      <c r="N71" s="44"/>
      <c r="O71" s="44"/>
      <c r="P71" s="44"/>
      <c r="Q71" s="44"/>
      <c r="R71" s="44"/>
    </row>
    <row r="72" spans="2:18" s="43" customFormat="1">
      <c r="D72" s="44"/>
      <c r="E72" s="44"/>
      <c r="F72" s="44"/>
      <c r="G72" s="44"/>
      <c r="H72" s="44"/>
      <c r="I72" s="44"/>
      <c r="J72" s="44"/>
      <c r="K72" s="44"/>
      <c r="L72" s="44"/>
      <c r="M72" s="44"/>
      <c r="N72" s="44"/>
      <c r="O72" s="44"/>
      <c r="P72" s="44"/>
      <c r="Q72" s="44"/>
      <c r="R72" s="44"/>
    </row>
    <row r="73" spans="2:18" s="43" customFormat="1">
      <c r="D73" s="44"/>
      <c r="E73" s="44"/>
      <c r="F73" s="44"/>
      <c r="G73" s="44"/>
      <c r="H73" s="44"/>
      <c r="I73" s="44"/>
      <c r="J73" s="44"/>
      <c r="K73" s="44"/>
      <c r="L73" s="44"/>
      <c r="M73" s="44"/>
      <c r="N73" s="44"/>
      <c r="O73" s="44"/>
      <c r="P73" s="44"/>
      <c r="Q73" s="44"/>
      <c r="R73" s="44"/>
    </row>
    <row r="74" spans="2:18" s="43" customFormat="1">
      <c r="D74" s="44"/>
      <c r="E74" s="44"/>
      <c r="F74" s="44"/>
      <c r="G74" s="44"/>
      <c r="H74" s="44"/>
      <c r="I74" s="44"/>
      <c r="J74" s="44"/>
      <c r="K74" s="44"/>
      <c r="L74" s="44"/>
      <c r="M74" s="44"/>
      <c r="N74" s="44"/>
      <c r="O74" s="44"/>
      <c r="P74" s="44"/>
      <c r="Q74" s="44"/>
      <c r="R74" s="44"/>
    </row>
    <row r="75" spans="2:18" s="43" customFormat="1">
      <c r="D75" s="44"/>
      <c r="E75" s="44"/>
      <c r="F75" s="44"/>
      <c r="G75" s="44"/>
      <c r="H75" s="44"/>
      <c r="I75" s="44"/>
      <c r="J75" s="44"/>
      <c r="K75" s="44"/>
      <c r="L75" s="44"/>
      <c r="M75" s="44"/>
      <c r="N75" s="44"/>
      <c r="O75" s="44"/>
      <c r="P75" s="44"/>
      <c r="Q75" s="44"/>
      <c r="R75" s="44"/>
    </row>
    <row r="76" spans="2:18" s="43" customFormat="1">
      <c r="D76" s="44"/>
      <c r="E76" s="44"/>
      <c r="F76" s="44"/>
      <c r="G76" s="44"/>
      <c r="H76" s="44"/>
      <c r="I76" s="44"/>
      <c r="J76" s="44"/>
      <c r="K76" s="44"/>
      <c r="L76" s="44"/>
      <c r="M76" s="44"/>
      <c r="N76" s="44"/>
      <c r="O76" s="44"/>
      <c r="P76" s="44"/>
      <c r="Q76" s="44"/>
      <c r="R76" s="44"/>
    </row>
    <row r="77" spans="2:18" s="43" customFormat="1">
      <c r="D77" s="44"/>
      <c r="E77" s="44"/>
      <c r="F77" s="44"/>
      <c r="G77" s="44"/>
      <c r="H77" s="44"/>
      <c r="I77" s="44"/>
      <c r="J77" s="44"/>
      <c r="K77" s="44"/>
      <c r="L77" s="44"/>
      <c r="M77" s="44"/>
      <c r="N77" s="44"/>
      <c r="O77" s="44"/>
      <c r="P77" s="44"/>
      <c r="Q77" s="44"/>
      <c r="R77" s="44"/>
    </row>
    <row r="78" spans="2:18" s="43" customFormat="1">
      <c r="D78" s="44"/>
      <c r="E78" s="44"/>
      <c r="F78" s="44"/>
      <c r="G78" s="44"/>
      <c r="H78" s="44"/>
      <c r="I78" s="44"/>
      <c r="J78" s="44"/>
      <c r="K78" s="44"/>
      <c r="L78" s="44"/>
      <c r="M78" s="44"/>
      <c r="N78" s="44"/>
      <c r="O78" s="44"/>
      <c r="P78" s="44"/>
      <c r="Q78" s="44"/>
      <c r="R78" s="44"/>
    </row>
    <row r="79" spans="2:18" s="43" customFormat="1"/>
    <row r="80" spans="2:18"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pans="2:18" s="43" customFormat="1"/>
    <row r="98" spans="2:18" s="43" customFormat="1"/>
    <row r="99" spans="2:18" s="43" customFormat="1"/>
    <row r="100" spans="2:18" s="43" customFormat="1"/>
    <row r="101" spans="2:18" s="43" customFormat="1"/>
    <row r="102" spans="2:18" s="43" customFormat="1"/>
    <row r="103" spans="2:18">
      <c r="B103" s="43"/>
      <c r="C103" s="43"/>
      <c r="D103" s="43"/>
      <c r="E103" s="43"/>
      <c r="F103" s="43"/>
      <c r="G103" s="43"/>
      <c r="H103" s="43"/>
      <c r="I103" s="43"/>
      <c r="J103" s="43"/>
      <c r="K103" s="43"/>
      <c r="L103" s="43"/>
      <c r="M103" s="43"/>
      <c r="N103" s="43"/>
      <c r="O103" s="43"/>
      <c r="P103" s="43"/>
      <c r="Q103" s="43"/>
      <c r="R103" s="43"/>
    </row>
    <row r="104" spans="2:18">
      <c r="B104" s="43"/>
      <c r="C104" s="43"/>
      <c r="D104" s="43"/>
      <c r="E104" s="43"/>
      <c r="F104" s="43"/>
      <c r="G104" s="43"/>
      <c r="H104" s="43"/>
      <c r="I104" s="43"/>
      <c r="J104" s="43"/>
      <c r="K104" s="43"/>
      <c r="L104" s="43"/>
      <c r="M104" s="43"/>
      <c r="N104" s="43"/>
      <c r="O104" s="43"/>
      <c r="P104" s="43"/>
      <c r="Q104" s="43"/>
      <c r="R104" s="43"/>
    </row>
  </sheetDat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RowHeight="15"/>
  <cols>
    <col min="10" max="10" width="14.85546875" customWidth="1"/>
    <col min="12" max="12" width="15.42578125" customWidth="1"/>
    <col min="16" max="16" width="13.5703125" customWidth="1"/>
    <col min="22" max="22" width="13.5703125" customWidth="1"/>
  </cols>
  <sheetData>
    <row r="1" spans="1:25" s="73" customFormat="1" ht="150">
      <c r="A1" s="73" t="s">
        <v>31</v>
      </c>
      <c r="B1" s="73" t="s">
        <v>0</v>
      </c>
      <c r="C1" s="73" t="s">
        <v>20</v>
      </c>
      <c r="D1" s="73" t="s">
        <v>32</v>
      </c>
      <c r="E1" s="73" t="s">
        <v>21</v>
      </c>
      <c r="F1" s="73" t="s">
        <v>22</v>
      </c>
      <c r="G1" s="73" t="s">
        <v>33</v>
      </c>
      <c r="H1" s="73" t="s">
        <v>34</v>
      </c>
      <c r="I1" s="73" t="s">
        <v>35</v>
      </c>
      <c r="J1" s="73" t="s">
        <v>36</v>
      </c>
      <c r="K1" s="73" t="s">
        <v>37</v>
      </c>
      <c r="L1" s="73" t="s">
        <v>38</v>
      </c>
      <c r="M1" s="73" t="s">
        <v>39</v>
      </c>
      <c r="N1" s="73" t="s">
        <v>40</v>
      </c>
      <c r="O1" s="73" t="s">
        <v>41</v>
      </c>
      <c r="P1" s="73" t="s">
        <v>42</v>
      </c>
      <c r="Q1" s="73" t="s">
        <v>43</v>
      </c>
      <c r="R1" s="73" t="s">
        <v>44</v>
      </c>
      <c r="S1" s="73" t="s">
        <v>45</v>
      </c>
      <c r="T1" s="73" t="s">
        <v>46</v>
      </c>
      <c r="U1" s="73" t="s">
        <v>47</v>
      </c>
      <c r="V1" s="73" t="s">
        <v>48</v>
      </c>
      <c r="W1" s="73" t="s">
        <v>49</v>
      </c>
      <c r="X1" s="73" t="s">
        <v>50</v>
      </c>
      <c r="Y1" s="73" t="s">
        <v>51</v>
      </c>
    </row>
    <row r="2" spans="1:25">
      <c r="A2" t="s">
        <v>23</v>
      </c>
      <c r="B2">
        <v>1866</v>
      </c>
      <c r="C2" t="s">
        <v>24</v>
      </c>
      <c r="E2" t="s">
        <v>25</v>
      </c>
      <c r="F2" t="s">
        <v>26</v>
      </c>
      <c r="G2" t="s">
        <v>52</v>
      </c>
      <c r="H2" t="s">
        <v>53</v>
      </c>
      <c r="I2" t="s">
        <v>54</v>
      </c>
      <c r="L2" s="1">
        <v>30017000</v>
      </c>
      <c r="P2" s="1">
        <v>730814000</v>
      </c>
      <c r="R2">
        <v>24.3</v>
      </c>
    </row>
    <row r="3" spans="1:25">
      <c r="A3" t="s">
        <v>23</v>
      </c>
      <c r="B3">
        <v>1867</v>
      </c>
      <c r="C3" t="s">
        <v>24</v>
      </c>
      <c r="E3" t="s">
        <v>25</v>
      </c>
      <c r="F3" t="s">
        <v>26</v>
      </c>
      <c r="G3" t="s">
        <v>52</v>
      </c>
      <c r="H3" t="s">
        <v>53</v>
      </c>
      <c r="I3" t="s">
        <v>54</v>
      </c>
      <c r="L3" s="1">
        <v>32116000</v>
      </c>
      <c r="P3" s="1">
        <v>793905000</v>
      </c>
      <c r="R3">
        <v>24.7</v>
      </c>
    </row>
    <row r="4" spans="1:25">
      <c r="A4" t="s">
        <v>23</v>
      </c>
      <c r="B4">
        <v>1868</v>
      </c>
      <c r="C4" t="s">
        <v>24</v>
      </c>
      <c r="E4" t="s">
        <v>25</v>
      </c>
      <c r="F4" t="s">
        <v>26</v>
      </c>
      <c r="G4" t="s">
        <v>52</v>
      </c>
      <c r="H4" t="s">
        <v>53</v>
      </c>
      <c r="I4" t="s">
        <v>54</v>
      </c>
      <c r="L4" s="1">
        <v>35116000</v>
      </c>
      <c r="P4" s="1">
        <v>919590000</v>
      </c>
      <c r="R4">
        <v>26.2</v>
      </c>
    </row>
    <row r="5" spans="1:25">
      <c r="A5" t="s">
        <v>23</v>
      </c>
      <c r="B5">
        <v>1869</v>
      </c>
      <c r="C5" t="s">
        <v>24</v>
      </c>
      <c r="E5" t="s">
        <v>25</v>
      </c>
      <c r="F5" t="s">
        <v>26</v>
      </c>
      <c r="G5" t="s">
        <v>52</v>
      </c>
      <c r="H5" t="s">
        <v>53</v>
      </c>
      <c r="I5" t="s">
        <v>54</v>
      </c>
      <c r="L5" s="1">
        <v>35833000</v>
      </c>
      <c r="P5" s="1">
        <v>782084000</v>
      </c>
      <c r="R5">
        <v>21.8</v>
      </c>
    </row>
    <row r="6" spans="1:25">
      <c r="A6" t="s">
        <v>23</v>
      </c>
      <c r="B6">
        <v>1870</v>
      </c>
      <c r="C6" t="s">
        <v>24</v>
      </c>
      <c r="E6" t="s">
        <v>25</v>
      </c>
      <c r="F6" t="s">
        <v>26</v>
      </c>
      <c r="G6" t="s">
        <v>52</v>
      </c>
      <c r="H6" t="s">
        <v>53</v>
      </c>
      <c r="I6" t="s">
        <v>54</v>
      </c>
      <c r="L6" s="1">
        <v>38388000</v>
      </c>
      <c r="P6" s="1">
        <v>1124775000</v>
      </c>
      <c r="R6">
        <v>29.3</v>
      </c>
    </row>
    <row r="7" spans="1:25">
      <c r="A7" t="s">
        <v>23</v>
      </c>
      <c r="B7">
        <v>1871</v>
      </c>
      <c r="C7" t="s">
        <v>24</v>
      </c>
      <c r="E7" t="s">
        <v>25</v>
      </c>
      <c r="F7" t="s">
        <v>26</v>
      </c>
      <c r="G7" t="s">
        <v>52</v>
      </c>
      <c r="H7" t="s">
        <v>53</v>
      </c>
      <c r="I7" t="s">
        <v>54</v>
      </c>
      <c r="L7" s="1">
        <v>42002000</v>
      </c>
      <c r="P7" s="1">
        <v>1141715000</v>
      </c>
      <c r="R7">
        <v>27.2</v>
      </c>
    </row>
    <row r="8" spans="1:25">
      <c r="A8" t="s">
        <v>23</v>
      </c>
      <c r="B8">
        <v>1872</v>
      </c>
      <c r="C8" t="s">
        <v>24</v>
      </c>
      <c r="E8" t="s">
        <v>25</v>
      </c>
      <c r="F8" t="s">
        <v>26</v>
      </c>
      <c r="G8" t="s">
        <v>52</v>
      </c>
      <c r="H8" t="s">
        <v>53</v>
      </c>
      <c r="I8" t="s">
        <v>54</v>
      </c>
      <c r="L8" s="1">
        <v>43584000</v>
      </c>
      <c r="P8" s="1">
        <v>1279369000</v>
      </c>
      <c r="R8">
        <v>29.4</v>
      </c>
    </row>
    <row r="9" spans="1:25">
      <c r="A9" t="s">
        <v>23</v>
      </c>
      <c r="B9">
        <v>1873</v>
      </c>
      <c r="C9" t="s">
        <v>24</v>
      </c>
      <c r="E9" t="s">
        <v>25</v>
      </c>
      <c r="F9" t="s">
        <v>26</v>
      </c>
      <c r="G9" t="s">
        <v>52</v>
      </c>
      <c r="H9" t="s">
        <v>53</v>
      </c>
      <c r="I9" t="s">
        <v>54</v>
      </c>
      <c r="L9" s="1">
        <v>44084000</v>
      </c>
      <c r="P9" s="1">
        <v>1008326000</v>
      </c>
      <c r="R9">
        <v>22.9</v>
      </c>
    </row>
    <row r="10" spans="1:25">
      <c r="A10" t="s">
        <v>23</v>
      </c>
      <c r="B10">
        <v>1874</v>
      </c>
      <c r="C10" t="s">
        <v>24</v>
      </c>
      <c r="E10" t="s">
        <v>25</v>
      </c>
      <c r="F10" t="s">
        <v>26</v>
      </c>
      <c r="G10" t="s">
        <v>52</v>
      </c>
      <c r="H10" t="s">
        <v>53</v>
      </c>
      <c r="I10" t="s">
        <v>54</v>
      </c>
      <c r="L10" s="1">
        <v>47640000</v>
      </c>
      <c r="P10" s="1">
        <v>1058778000</v>
      </c>
      <c r="R10">
        <v>22.2</v>
      </c>
    </row>
    <row r="11" spans="1:25">
      <c r="A11" t="s">
        <v>23</v>
      </c>
      <c r="B11">
        <v>1875</v>
      </c>
      <c r="C11" t="s">
        <v>24</v>
      </c>
      <c r="E11" t="s">
        <v>25</v>
      </c>
      <c r="F11" t="s">
        <v>26</v>
      </c>
      <c r="G11" t="s">
        <v>52</v>
      </c>
      <c r="H11" t="s">
        <v>53</v>
      </c>
      <c r="I11" t="s">
        <v>54</v>
      </c>
      <c r="L11" s="1">
        <v>52446000</v>
      </c>
      <c r="P11" s="1">
        <v>1450276000</v>
      </c>
      <c r="R11">
        <v>27.7</v>
      </c>
    </row>
    <row r="12" spans="1:25">
      <c r="A12" t="s">
        <v>23</v>
      </c>
      <c r="B12">
        <v>1876</v>
      </c>
      <c r="C12" t="s">
        <v>24</v>
      </c>
      <c r="E12" t="s">
        <v>25</v>
      </c>
      <c r="F12" t="s">
        <v>26</v>
      </c>
      <c r="G12" t="s">
        <v>52</v>
      </c>
      <c r="H12" t="s">
        <v>53</v>
      </c>
      <c r="I12" t="s">
        <v>54</v>
      </c>
      <c r="L12" s="1">
        <v>55277000</v>
      </c>
      <c r="P12" s="1">
        <v>1478173000</v>
      </c>
      <c r="R12">
        <v>26.7</v>
      </c>
    </row>
    <row r="13" spans="1:25">
      <c r="A13" t="s">
        <v>23</v>
      </c>
      <c r="B13">
        <v>1877</v>
      </c>
      <c r="C13" t="s">
        <v>24</v>
      </c>
      <c r="E13" t="s">
        <v>25</v>
      </c>
      <c r="F13" t="s">
        <v>26</v>
      </c>
      <c r="G13" t="s">
        <v>52</v>
      </c>
      <c r="H13" t="s">
        <v>53</v>
      </c>
      <c r="I13" t="s">
        <v>54</v>
      </c>
      <c r="L13" s="1">
        <v>58799000</v>
      </c>
      <c r="P13" s="1">
        <v>1515862000</v>
      </c>
      <c r="R13">
        <v>25.8</v>
      </c>
    </row>
    <row r="14" spans="1:25">
      <c r="A14" t="s">
        <v>23</v>
      </c>
      <c r="B14">
        <v>1878</v>
      </c>
      <c r="C14" t="s">
        <v>24</v>
      </c>
      <c r="E14" t="s">
        <v>25</v>
      </c>
      <c r="F14" t="s">
        <v>26</v>
      </c>
      <c r="G14" t="s">
        <v>52</v>
      </c>
      <c r="H14" t="s">
        <v>53</v>
      </c>
      <c r="I14" t="s">
        <v>54</v>
      </c>
      <c r="L14" s="1">
        <v>59659000</v>
      </c>
      <c r="P14" s="1">
        <v>1564537000</v>
      </c>
      <c r="R14">
        <v>26.2</v>
      </c>
    </row>
    <row r="15" spans="1:25">
      <c r="A15" t="s">
        <v>23</v>
      </c>
      <c r="B15">
        <v>1879</v>
      </c>
      <c r="C15" t="s">
        <v>24</v>
      </c>
      <c r="E15" t="s">
        <v>25</v>
      </c>
      <c r="F15" t="s">
        <v>26</v>
      </c>
      <c r="G15" t="s">
        <v>52</v>
      </c>
      <c r="H15" t="s">
        <v>53</v>
      </c>
      <c r="I15" t="s">
        <v>54</v>
      </c>
      <c r="L15" s="1">
        <v>62229000</v>
      </c>
      <c r="P15" s="1">
        <v>1751984000</v>
      </c>
      <c r="R15">
        <v>28.2</v>
      </c>
    </row>
    <row r="16" spans="1:25">
      <c r="A16" t="s">
        <v>23</v>
      </c>
      <c r="B16">
        <v>1880</v>
      </c>
      <c r="C16" t="s">
        <v>24</v>
      </c>
      <c r="E16" t="s">
        <v>25</v>
      </c>
      <c r="F16" t="s">
        <v>26</v>
      </c>
      <c r="G16" t="s">
        <v>52</v>
      </c>
      <c r="H16" t="s">
        <v>53</v>
      </c>
      <c r="I16" t="s">
        <v>54</v>
      </c>
      <c r="L16" s="1">
        <v>62545000</v>
      </c>
      <c r="P16" s="1">
        <v>1706673000</v>
      </c>
      <c r="R16">
        <v>27.3</v>
      </c>
    </row>
    <row r="17" spans="1:18">
      <c r="A17" t="s">
        <v>23</v>
      </c>
      <c r="B17">
        <v>1881</v>
      </c>
      <c r="C17" t="s">
        <v>24</v>
      </c>
      <c r="E17" t="s">
        <v>25</v>
      </c>
      <c r="F17" t="s">
        <v>26</v>
      </c>
      <c r="G17" t="s">
        <v>52</v>
      </c>
      <c r="H17" t="s">
        <v>53</v>
      </c>
      <c r="I17" t="s">
        <v>54</v>
      </c>
      <c r="L17" s="1">
        <v>63026000</v>
      </c>
      <c r="P17" s="1">
        <v>1244803000</v>
      </c>
      <c r="R17">
        <v>19.8</v>
      </c>
    </row>
    <row r="18" spans="1:18">
      <c r="A18" t="s">
        <v>23</v>
      </c>
      <c r="B18">
        <v>1882</v>
      </c>
      <c r="C18" t="s">
        <v>24</v>
      </c>
      <c r="E18" t="s">
        <v>25</v>
      </c>
      <c r="F18" t="s">
        <v>26</v>
      </c>
      <c r="G18" t="s">
        <v>52</v>
      </c>
      <c r="H18" t="s">
        <v>53</v>
      </c>
      <c r="I18" t="s">
        <v>54</v>
      </c>
      <c r="L18" s="1">
        <v>66157000</v>
      </c>
      <c r="P18" s="1">
        <v>1755272000</v>
      </c>
      <c r="R18">
        <v>26.5</v>
      </c>
    </row>
    <row r="19" spans="1:18">
      <c r="A19" t="s">
        <v>23</v>
      </c>
      <c r="B19">
        <v>1883</v>
      </c>
      <c r="C19" t="s">
        <v>24</v>
      </c>
      <c r="E19" t="s">
        <v>25</v>
      </c>
      <c r="F19" t="s">
        <v>26</v>
      </c>
      <c r="G19" t="s">
        <v>52</v>
      </c>
      <c r="H19" t="s">
        <v>53</v>
      </c>
      <c r="I19" t="s">
        <v>54</v>
      </c>
      <c r="L19" s="1">
        <v>68168000</v>
      </c>
      <c r="P19" s="1">
        <v>1652148000</v>
      </c>
      <c r="R19">
        <v>24.2</v>
      </c>
    </row>
    <row r="20" spans="1:18">
      <c r="A20" t="s">
        <v>23</v>
      </c>
      <c r="B20">
        <v>1884</v>
      </c>
      <c r="C20" t="s">
        <v>24</v>
      </c>
      <c r="E20" t="s">
        <v>25</v>
      </c>
      <c r="F20" t="s">
        <v>26</v>
      </c>
      <c r="G20" t="s">
        <v>52</v>
      </c>
      <c r="H20" t="s">
        <v>53</v>
      </c>
      <c r="I20" t="s">
        <v>54</v>
      </c>
      <c r="L20" s="1">
        <v>68834000</v>
      </c>
      <c r="P20" s="1">
        <v>1947838000</v>
      </c>
      <c r="R20">
        <v>28.3</v>
      </c>
    </row>
    <row r="21" spans="1:18">
      <c r="A21" t="s">
        <v>23</v>
      </c>
      <c r="B21">
        <v>1885</v>
      </c>
      <c r="C21" t="s">
        <v>24</v>
      </c>
      <c r="E21" t="s">
        <v>25</v>
      </c>
      <c r="F21" t="s">
        <v>26</v>
      </c>
      <c r="G21" t="s">
        <v>52</v>
      </c>
      <c r="H21" t="s">
        <v>53</v>
      </c>
      <c r="I21" t="s">
        <v>54</v>
      </c>
      <c r="L21" s="1">
        <v>71854000</v>
      </c>
      <c r="P21" s="1">
        <v>2057807000</v>
      </c>
      <c r="R21">
        <v>28.6</v>
      </c>
    </row>
    <row r="22" spans="1:18">
      <c r="A22" t="s">
        <v>23</v>
      </c>
      <c r="B22">
        <v>1886</v>
      </c>
      <c r="C22" t="s">
        <v>24</v>
      </c>
      <c r="E22" t="s">
        <v>25</v>
      </c>
      <c r="F22" t="s">
        <v>26</v>
      </c>
      <c r="G22" t="s">
        <v>52</v>
      </c>
      <c r="H22" t="s">
        <v>53</v>
      </c>
      <c r="I22" t="s">
        <v>54</v>
      </c>
      <c r="L22" s="1">
        <v>73911000</v>
      </c>
      <c r="P22" s="1">
        <v>1782767000</v>
      </c>
      <c r="R22">
        <v>24.1</v>
      </c>
    </row>
    <row r="23" spans="1:18">
      <c r="A23" t="s">
        <v>23</v>
      </c>
      <c r="B23">
        <v>1887</v>
      </c>
      <c r="C23" t="s">
        <v>24</v>
      </c>
      <c r="E23" t="s">
        <v>25</v>
      </c>
      <c r="F23" t="s">
        <v>26</v>
      </c>
      <c r="G23" t="s">
        <v>52</v>
      </c>
      <c r="H23" t="s">
        <v>53</v>
      </c>
      <c r="I23" t="s">
        <v>54</v>
      </c>
      <c r="L23" s="1">
        <v>73296000</v>
      </c>
      <c r="P23" s="1">
        <v>1604549000</v>
      </c>
      <c r="R23">
        <v>21.9</v>
      </c>
    </row>
    <row r="24" spans="1:18">
      <c r="A24" t="s">
        <v>23</v>
      </c>
      <c r="B24">
        <v>1888</v>
      </c>
      <c r="C24" t="s">
        <v>24</v>
      </c>
      <c r="E24" t="s">
        <v>25</v>
      </c>
      <c r="F24" t="s">
        <v>26</v>
      </c>
      <c r="G24" t="s">
        <v>52</v>
      </c>
      <c r="H24" t="s">
        <v>53</v>
      </c>
      <c r="I24" t="s">
        <v>54</v>
      </c>
      <c r="L24" s="1">
        <v>77474000</v>
      </c>
      <c r="P24" s="1">
        <v>2250632000</v>
      </c>
      <c r="R24">
        <v>29.1</v>
      </c>
    </row>
    <row r="25" spans="1:18">
      <c r="A25" t="s">
        <v>23</v>
      </c>
      <c r="B25">
        <v>1889</v>
      </c>
      <c r="C25" t="s">
        <v>24</v>
      </c>
      <c r="E25" t="s">
        <v>25</v>
      </c>
      <c r="F25" t="s">
        <v>26</v>
      </c>
      <c r="G25" t="s">
        <v>52</v>
      </c>
      <c r="H25" t="s">
        <v>53</v>
      </c>
      <c r="I25" t="s">
        <v>54</v>
      </c>
      <c r="L25" s="1">
        <v>77656000</v>
      </c>
      <c r="P25" s="1">
        <v>2294289000</v>
      </c>
      <c r="R25">
        <v>29.5</v>
      </c>
    </row>
    <row r="26" spans="1:18">
      <c r="A26" t="s">
        <v>23</v>
      </c>
      <c r="B26">
        <v>1890</v>
      </c>
      <c r="C26" t="s">
        <v>24</v>
      </c>
      <c r="E26" t="s">
        <v>25</v>
      </c>
      <c r="F26" t="s">
        <v>26</v>
      </c>
      <c r="G26" t="s">
        <v>52</v>
      </c>
      <c r="H26" t="s">
        <v>53</v>
      </c>
      <c r="I26" t="s">
        <v>54</v>
      </c>
      <c r="L26" s="1">
        <v>74785000</v>
      </c>
      <c r="P26" s="1">
        <v>1650446000</v>
      </c>
      <c r="R26">
        <v>22.1</v>
      </c>
    </row>
    <row r="27" spans="1:18">
      <c r="A27" t="s">
        <v>23</v>
      </c>
      <c r="B27">
        <v>1891</v>
      </c>
      <c r="C27" t="s">
        <v>24</v>
      </c>
      <c r="E27" t="s">
        <v>25</v>
      </c>
      <c r="F27" t="s">
        <v>26</v>
      </c>
      <c r="G27" t="s">
        <v>52</v>
      </c>
      <c r="H27" t="s">
        <v>53</v>
      </c>
      <c r="I27" t="s">
        <v>54</v>
      </c>
      <c r="L27" s="1">
        <v>78855000</v>
      </c>
      <c r="P27" s="1">
        <v>2335804000</v>
      </c>
      <c r="R27">
        <v>29.6</v>
      </c>
    </row>
    <row r="28" spans="1:18">
      <c r="A28" t="s">
        <v>23</v>
      </c>
      <c r="B28">
        <v>1892</v>
      </c>
      <c r="C28" t="s">
        <v>24</v>
      </c>
      <c r="E28" t="s">
        <v>25</v>
      </c>
      <c r="F28" t="s">
        <v>26</v>
      </c>
      <c r="G28" t="s">
        <v>52</v>
      </c>
      <c r="H28" t="s">
        <v>53</v>
      </c>
      <c r="I28" t="s">
        <v>54</v>
      </c>
      <c r="L28" s="1">
        <v>76914000</v>
      </c>
      <c r="P28" s="1">
        <v>1897412000</v>
      </c>
      <c r="R28">
        <v>24.7</v>
      </c>
    </row>
    <row r="29" spans="1:18">
      <c r="A29" t="s">
        <v>23</v>
      </c>
      <c r="B29">
        <v>1893</v>
      </c>
      <c r="C29" t="s">
        <v>24</v>
      </c>
      <c r="E29" t="s">
        <v>25</v>
      </c>
      <c r="F29" t="s">
        <v>26</v>
      </c>
      <c r="G29" t="s">
        <v>52</v>
      </c>
      <c r="H29" t="s">
        <v>53</v>
      </c>
      <c r="I29" t="s">
        <v>54</v>
      </c>
      <c r="L29" s="1">
        <v>79832000</v>
      </c>
      <c r="P29" s="1">
        <v>1900401000</v>
      </c>
      <c r="R29">
        <v>23.8</v>
      </c>
    </row>
    <row r="30" spans="1:18">
      <c r="A30" t="s">
        <v>23</v>
      </c>
      <c r="B30">
        <v>1894</v>
      </c>
      <c r="C30" t="s">
        <v>24</v>
      </c>
      <c r="E30" t="s">
        <v>25</v>
      </c>
      <c r="F30" t="s">
        <v>26</v>
      </c>
      <c r="G30" t="s">
        <v>52</v>
      </c>
      <c r="H30" t="s">
        <v>53</v>
      </c>
      <c r="I30" t="s">
        <v>54</v>
      </c>
      <c r="L30" s="1">
        <v>80069000</v>
      </c>
      <c r="P30" s="1">
        <v>1615016000</v>
      </c>
      <c r="R30">
        <v>20.2</v>
      </c>
    </row>
    <row r="31" spans="1:18">
      <c r="A31" t="s">
        <v>23</v>
      </c>
      <c r="B31">
        <v>1895</v>
      </c>
      <c r="C31" t="s">
        <v>24</v>
      </c>
      <c r="E31" t="s">
        <v>25</v>
      </c>
      <c r="F31" t="s">
        <v>26</v>
      </c>
      <c r="G31" t="s">
        <v>52</v>
      </c>
      <c r="H31" t="s">
        <v>53</v>
      </c>
      <c r="I31" t="s">
        <v>54</v>
      </c>
      <c r="L31" s="1">
        <v>90479000</v>
      </c>
      <c r="P31" s="1">
        <v>2534762000</v>
      </c>
      <c r="R31">
        <v>28</v>
      </c>
    </row>
    <row r="32" spans="1:18">
      <c r="A32" t="s">
        <v>23</v>
      </c>
      <c r="B32">
        <v>1896</v>
      </c>
      <c r="C32" t="s">
        <v>24</v>
      </c>
      <c r="E32" t="s">
        <v>25</v>
      </c>
      <c r="F32" t="s">
        <v>26</v>
      </c>
      <c r="G32" t="s">
        <v>52</v>
      </c>
      <c r="H32" t="s">
        <v>53</v>
      </c>
      <c r="I32" t="s">
        <v>54</v>
      </c>
      <c r="L32" s="1">
        <v>89074000</v>
      </c>
      <c r="P32" s="1">
        <v>2671048000</v>
      </c>
      <c r="R32">
        <v>30</v>
      </c>
    </row>
    <row r="33" spans="1:18">
      <c r="A33" t="s">
        <v>23</v>
      </c>
      <c r="B33">
        <v>1897</v>
      </c>
      <c r="C33" t="s">
        <v>24</v>
      </c>
      <c r="E33" t="s">
        <v>25</v>
      </c>
      <c r="F33" t="s">
        <v>26</v>
      </c>
      <c r="G33" t="s">
        <v>52</v>
      </c>
      <c r="H33" t="s">
        <v>53</v>
      </c>
      <c r="I33" t="s">
        <v>54</v>
      </c>
      <c r="L33" s="1">
        <v>89965000</v>
      </c>
      <c r="P33" s="1">
        <v>2287628000</v>
      </c>
      <c r="R33">
        <v>25.4</v>
      </c>
    </row>
    <row r="34" spans="1:18">
      <c r="A34" t="s">
        <v>23</v>
      </c>
      <c r="B34">
        <v>1898</v>
      </c>
      <c r="C34" t="s">
        <v>24</v>
      </c>
      <c r="E34" t="s">
        <v>25</v>
      </c>
      <c r="F34" t="s">
        <v>26</v>
      </c>
      <c r="G34" t="s">
        <v>52</v>
      </c>
      <c r="H34" t="s">
        <v>53</v>
      </c>
      <c r="I34" t="s">
        <v>54</v>
      </c>
      <c r="L34" s="1">
        <v>87784000</v>
      </c>
      <c r="P34" s="1">
        <v>2351323000</v>
      </c>
      <c r="R34">
        <v>26.8</v>
      </c>
    </row>
    <row r="35" spans="1:18">
      <c r="A35" t="s">
        <v>23</v>
      </c>
      <c r="B35">
        <v>1899</v>
      </c>
      <c r="C35" t="s">
        <v>24</v>
      </c>
      <c r="E35" t="s">
        <v>25</v>
      </c>
      <c r="F35" t="s">
        <v>26</v>
      </c>
      <c r="G35" t="s">
        <v>52</v>
      </c>
      <c r="H35" t="s">
        <v>53</v>
      </c>
      <c r="I35" t="s">
        <v>54</v>
      </c>
      <c r="L35" s="1">
        <v>94591000</v>
      </c>
      <c r="P35" s="1">
        <v>2645796000</v>
      </c>
      <c r="R35">
        <v>28</v>
      </c>
    </row>
    <row r="36" spans="1:18">
      <c r="A36" t="s">
        <v>23</v>
      </c>
      <c r="B36">
        <v>1900</v>
      </c>
      <c r="C36" t="s">
        <v>24</v>
      </c>
      <c r="E36" t="s">
        <v>25</v>
      </c>
      <c r="F36" t="s">
        <v>26</v>
      </c>
      <c r="G36" t="s">
        <v>52</v>
      </c>
      <c r="H36" t="s">
        <v>53</v>
      </c>
      <c r="I36" t="s">
        <v>54</v>
      </c>
      <c r="L36" s="1">
        <v>94852000</v>
      </c>
      <c r="P36" s="1">
        <v>2661978000</v>
      </c>
      <c r="R36">
        <v>28.1</v>
      </c>
    </row>
    <row r="37" spans="1:18">
      <c r="A37" t="s">
        <v>23</v>
      </c>
      <c r="B37">
        <v>1901</v>
      </c>
      <c r="C37" t="s">
        <v>24</v>
      </c>
      <c r="E37" t="s">
        <v>25</v>
      </c>
      <c r="F37" t="s">
        <v>26</v>
      </c>
      <c r="G37" t="s">
        <v>52</v>
      </c>
      <c r="H37" t="s">
        <v>53</v>
      </c>
      <c r="I37" t="s">
        <v>54</v>
      </c>
      <c r="L37" s="1">
        <v>94422000</v>
      </c>
      <c r="P37" s="1">
        <v>1715752000</v>
      </c>
      <c r="R37">
        <v>18.2</v>
      </c>
    </row>
    <row r="38" spans="1:18">
      <c r="A38" t="s">
        <v>23</v>
      </c>
      <c r="B38">
        <v>1902</v>
      </c>
      <c r="C38" t="s">
        <v>24</v>
      </c>
      <c r="E38" t="s">
        <v>25</v>
      </c>
      <c r="F38" t="s">
        <v>26</v>
      </c>
      <c r="G38" t="s">
        <v>52</v>
      </c>
      <c r="H38" t="s">
        <v>53</v>
      </c>
      <c r="I38" t="s">
        <v>54</v>
      </c>
      <c r="L38" s="1">
        <v>97177000</v>
      </c>
      <c r="P38" s="1">
        <v>2773954000</v>
      </c>
      <c r="R38">
        <v>28.5</v>
      </c>
    </row>
    <row r="39" spans="1:18">
      <c r="A39" t="s">
        <v>23</v>
      </c>
      <c r="B39">
        <v>1903</v>
      </c>
      <c r="C39" t="s">
        <v>24</v>
      </c>
      <c r="E39" t="s">
        <v>25</v>
      </c>
      <c r="F39" t="s">
        <v>26</v>
      </c>
      <c r="G39" t="s">
        <v>52</v>
      </c>
      <c r="H39" t="s">
        <v>53</v>
      </c>
      <c r="I39" t="s">
        <v>54</v>
      </c>
      <c r="L39" s="1">
        <v>93555000</v>
      </c>
      <c r="P39" s="1">
        <v>2515093000</v>
      </c>
      <c r="R39">
        <v>26.9</v>
      </c>
    </row>
    <row r="40" spans="1:18">
      <c r="A40" t="s">
        <v>23</v>
      </c>
      <c r="B40">
        <v>1904</v>
      </c>
      <c r="C40" t="s">
        <v>24</v>
      </c>
      <c r="E40" t="s">
        <v>25</v>
      </c>
      <c r="F40" t="s">
        <v>26</v>
      </c>
      <c r="G40" t="s">
        <v>52</v>
      </c>
      <c r="H40" t="s">
        <v>53</v>
      </c>
      <c r="I40" t="s">
        <v>54</v>
      </c>
      <c r="L40" s="1">
        <v>95228000</v>
      </c>
      <c r="P40" s="1">
        <v>2686624000</v>
      </c>
      <c r="R40">
        <v>28.2</v>
      </c>
    </row>
    <row r="41" spans="1:18">
      <c r="A41" t="s">
        <v>23</v>
      </c>
      <c r="B41">
        <v>1905</v>
      </c>
      <c r="C41" t="s">
        <v>24</v>
      </c>
      <c r="E41" t="s">
        <v>25</v>
      </c>
      <c r="F41" t="s">
        <v>26</v>
      </c>
      <c r="G41" t="s">
        <v>52</v>
      </c>
      <c r="H41" t="s">
        <v>53</v>
      </c>
      <c r="I41" t="s">
        <v>54</v>
      </c>
      <c r="L41" s="1">
        <v>95746000</v>
      </c>
      <c r="P41" s="1">
        <v>2954148000</v>
      </c>
      <c r="R41">
        <v>30.9</v>
      </c>
    </row>
    <row r="42" spans="1:18">
      <c r="A42" t="s">
        <v>23</v>
      </c>
      <c r="B42">
        <v>1906</v>
      </c>
      <c r="C42" t="s">
        <v>24</v>
      </c>
      <c r="E42" t="s">
        <v>25</v>
      </c>
      <c r="F42" t="s">
        <v>26</v>
      </c>
      <c r="G42" t="s">
        <v>52</v>
      </c>
      <c r="H42" t="s">
        <v>53</v>
      </c>
      <c r="I42" t="s">
        <v>54</v>
      </c>
      <c r="L42" s="1">
        <v>95624000</v>
      </c>
      <c r="P42" s="1">
        <v>3032910000</v>
      </c>
      <c r="R42">
        <v>31.7</v>
      </c>
    </row>
    <row r="43" spans="1:18">
      <c r="A43" t="s">
        <v>23</v>
      </c>
      <c r="B43">
        <v>1907</v>
      </c>
      <c r="C43" t="s">
        <v>24</v>
      </c>
      <c r="E43" t="s">
        <v>25</v>
      </c>
      <c r="F43" t="s">
        <v>26</v>
      </c>
      <c r="G43" t="s">
        <v>52</v>
      </c>
      <c r="H43" t="s">
        <v>53</v>
      </c>
      <c r="I43" t="s">
        <v>54</v>
      </c>
      <c r="L43" s="1">
        <v>96094000</v>
      </c>
      <c r="P43" s="1">
        <v>2613797000</v>
      </c>
      <c r="R43">
        <v>27.2</v>
      </c>
    </row>
    <row r="44" spans="1:18">
      <c r="A44" t="s">
        <v>23</v>
      </c>
      <c r="B44">
        <v>1908</v>
      </c>
      <c r="C44" t="s">
        <v>24</v>
      </c>
      <c r="E44" t="s">
        <v>25</v>
      </c>
      <c r="F44" t="s">
        <v>26</v>
      </c>
      <c r="G44" t="s">
        <v>52</v>
      </c>
      <c r="H44" t="s">
        <v>53</v>
      </c>
      <c r="I44" t="s">
        <v>54</v>
      </c>
      <c r="L44" s="1">
        <v>95285000</v>
      </c>
      <c r="P44" s="1">
        <v>2566742000</v>
      </c>
      <c r="R44">
        <v>26.9</v>
      </c>
    </row>
    <row r="45" spans="1:18">
      <c r="A45" t="s">
        <v>23</v>
      </c>
      <c r="B45">
        <v>1909</v>
      </c>
      <c r="C45" t="s">
        <v>24</v>
      </c>
      <c r="E45" t="s">
        <v>25</v>
      </c>
      <c r="F45" t="s">
        <v>26</v>
      </c>
      <c r="G45" t="s">
        <v>52</v>
      </c>
      <c r="H45" t="s">
        <v>53</v>
      </c>
      <c r="I45" t="s">
        <v>54</v>
      </c>
      <c r="L45" s="1">
        <v>100200000</v>
      </c>
      <c r="P45" s="1">
        <v>2611157000</v>
      </c>
      <c r="R45">
        <v>26.1</v>
      </c>
    </row>
    <row r="46" spans="1:18">
      <c r="A46" t="s">
        <v>23</v>
      </c>
      <c r="B46">
        <v>1910</v>
      </c>
      <c r="C46" t="s">
        <v>24</v>
      </c>
      <c r="E46" t="s">
        <v>25</v>
      </c>
      <c r="F46" t="s">
        <v>26</v>
      </c>
      <c r="G46" t="s">
        <v>52</v>
      </c>
      <c r="H46" t="s">
        <v>53</v>
      </c>
      <c r="I46" t="s">
        <v>54</v>
      </c>
      <c r="L46" s="1">
        <v>102267000</v>
      </c>
      <c r="P46" s="1">
        <v>2852794000</v>
      </c>
      <c r="R46">
        <v>27.9</v>
      </c>
    </row>
    <row r="47" spans="1:18">
      <c r="A47" t="s">
        <v>23</v>
      </c>
      <c r="B47">
        <v>1911</v>
      </c>
      <c r="C47" t="s">
        <v>24</v>
      </c>
      <c r="E47" t="s">
        <v>25</v>
      </c>
      <c r="F47" t="s">
        <v>26</v>
      </c>
      <c r="G47" t="s">
        <v>52</v>
      </c>
      <c r="H47" t="s">
        <v>53</v>
      </c>
      <c r="I47" t="s">
        <v>54</v>
      </c>
      <c r="L47" s="1">
        <v>101393000</v>
      </c>
      <c r="P47" s="1">
        <v>2474635000</v>
      </c>
      <c r="R47">
        <v>24.4</v>
      </c>
    </row>
    <row r="48" spans="1:18">
      <c r="A48" t="s">
        <v>23</v>
      </c>
      <c r="B48">
        <v>1912</v>
      </c>
      <c r="C48" t="s">
        <v>24</v>
      </c>
      <c r="E48" t="s">
        <v>25</v>
      </c>
      <c r="F48" t="s">
        <v>26</v>
      </c>
      <c r="G48" t="s">
        <v>52</v>
      </c>
      <c r="H48" t="s">
        <v>53</v>
      </c>
      <c r="I48" t="s">
        <v>54</v>
      </c>
      <c r="L48" s="1">
        <v>101451000</v>
      </c>
      <c r="P48" s="1">
        <v>2947842000</v>
      </c>
      <c r="R48">
        <v>29.1</v>
      </c>
    </row>
    <row r="49" spans="1:24">
      <c r="A49" t="s">
        <v>23</v>
      </c>
      <c r="B49">
        <v>1913</v>
      </c>
      <c r="C49" t="s">
        <v>24</v>
      </c>
      <c r="E49" t="s">
        <v>25</v>
      </c>
      <c r="F49" t="s">
        <v>26</v>
      </c>
      <c r="G49" t="s">
        <v>52</v>
      </c>
      <c r="H49" t="s">
        <v>53</v>
      </c>
      <c r="I49" t="s">
        <v>54</v>
      </c>
      <c r="L49" s="1">
        <v>100206000</v>
      </c>
      <c r="P49" s="1">
        <v>2272540000</v>
      </c>
      <c r="R49">
        <v>22.7</v>
      </c>
    </row>
    <row r="50" spans="1:24">
      <c r="A50" t="s">
        <v>23</v>
      </c>
      <c r="B50">
        <v>1914</v>
      </c>
      <c r="C50" t="s">
        <v>24</v>
      </c>
      <c r="E50" t="s">
        <v>25</v>
      </c>
      <c r="F50" t="s">
        <v>26</v>
      </c>
      <c r="G50" t="s">
        <v>52</v>
      </c>
      <c r="H50" t="s">
        <v>53</v>
      </c>
      <c r="I50" t="s">
        <v>54</v>
      </c>
      <c r="L50" s="1">
        <v>97796000</v>
      </c>
      <c r="P50" s="1">
        <v>2523750000</v>
      </c>
      <c r="R50">
        <v>25.8</v>
      </c>
    </row>
    <row r="51" spans="1:24">
      <c r="A51" t="s">
        <v>23</v>
      </c>
      <c r="B51">
        <v>1915</v>
      </c>
      <c r="C51" t="s">
        <v>24</v>
      </c>
      <c r="E51" t="s">
        <v>25</v>
      </c>
      <c r="F51" t="s">
        <v>26</v>
      </c>
      <c r="G51" t="s">
        <v>52</v>
      </c>
      <c r="H51" t="s">
        <v>53</v>
      </c>
      <c r="I51" t="s">
        <v>54</v>
      </c>
      <c r="L51" s="1">
        <v>100623000</v>
      </c>
      <c r="P51" s="1">
        <v>2829044000</v>
      </c>
      <c r="R51">
        <v>28.1</v>
      </c>
    </row>
    <row r="52" spans="1:24">
      <c r="A52" t="s">
        <v>23</v>
      </c>
      <c r="B52">
        <v>1916</v>
      </c>
      <c r="C52" t="s">
        <v>24</v>
      </c>
      <c r="E52" t="s">
        <v>25</v>
      </c>
      <c r="F52" t="s">
        <v>26</v>
      </c>
      <c r="G52" t="s">
        <v>52</v>
      </c>
      <c r="H52" t="s">
        <v>53</v>
      </c>
      <c r="I52" t="s">
        <v>54</v>
      </c>
      <c r="L52" s="1">
        <v>100561000</v>
      </c>
      <c r="P52" s="1">
        <v>2425206000</v>
      </c>
      <c r="R52">
        <v>24.1</v>
      </c>
    </row>
    <row r="53" spans="1:24">
      <c r="A53" t="s">
        <v>23</v>
      </c>
      <c r="B53">
        <v>1917</v>
      </c>
      <c r="C53" t="s">
        <v>24</v>
      </c>
      <c r="E53" t="s">
        <v>25</v>
      </c>
      <c r="F53" t="s">
        <v>26</v>
      </c>
      <c r="G53" t="s">
        <v>52</v>
      </c>
      <c r="H53" t="s">
        <v>53</v>
      </c>
      <c r="I53" t="s">
        <v>54</v>
      </c>
      <c r="L53" s="1">
        <v>110893000</v>
      </c>
      <c r="P53" s="1">
        <v>2908242000</v>
      </c>
      <c r="R53">
        <v>26.2</v>
      </c>
    </row>
    <row r="54" spans="1:24">
      <c r="A54" t="s">
        <v>23</v>
      </c>
      <c r="B54">
        <v>1918</v>
      </c>
      <c r="C54" t="s">
        <v>24</v>
      </c>
      <c r="E54" t="s">
        <v>25</v>
      </c>
      <c r="F54" t="s">
        <v>26</v>
      </c>
      <c r="G54" t="s">
        <v>52</v>
      </c>
      <c r="H54" t="s">
        <v>53</v>
      </c>
      <c r="I54" t="s">
        <v>54</v>
      </c>
      <c r="L54" s="1">
        <v>102195000</v>
      </c>
      <c r="P54" s="1">
        <v>2441249000</v>
      </c>
      <c r="R54">
        <v>23.9</v>
      </c>
    </row>
    <row r="55" spans="1:24">
      <c r="A55" t="s">
        <v>23</v>
      </c>
      <c r="B55">
        <v>1919</v>
      </c>
      <c r="C55" t="s">
        <v>24</v>
      </c>
      <c r="E55" t="s">
        <v>25</v>
      </c>
      <c r="F55" t="s">
        <v>26</v>
      </c>
      <c r="G55" t="s">
        <v>52</v>
      </c>
      <c r="H55" t="s">
        <v>53</v>
      </c>
      <c r="I55" t="s">
        <v>54</v>
      </c>
      <c r="L55" s="1">
        <v>87487000</v>
      </c>
      <c r="P55" s="1">
        <v>2341870000</v>
      </c>
      <c r="R55">
        <v>26.8</v>
      </c>
      <c r="T55" s="1">
        <v>3554000</v>
      </c>
      <c r="V55" s="1">
        <v>26866000</v>
      </c>
      <c r="X55">
        <v>7.6</v>
      </c>
    </row>
    <row r="56" spans="1:24">
      <c r="A56" t="s">
        <v>23</v>
      </c>
      <c r="B56">
        <v>1920</v>
      </c>
      <c r="C56" t="s">
        <v>24</v>
      </c>
      <c r="E56" t="s">
        <v>25</v>
      </c>
      <c r="F56" t="s">
        <v>26</v>
      </c>
      <c r="G56" t="s">
        <v>52</v>
      </c>
      <c r="H56" t="s">
        <v>53</v>
      </c>
      <c r="I56" t="s">
        <v>54</v>
      </c>
      <c r="L56" s="1">
        <v>90149000</v>
      </c>
      <c r="P56" s="1">
        <v>2695085000</v>
      </c>
      <c r="R56">
        <v>29.9</v>
      </c>
      <c r="T56" s="1">
        <v>3682000</v>
      </c>
      <c r="V56" s="1">
        <v>27996000</v>
      </c>
      <c r="X56">
        <v>7.6</v>
      </c>
    </row>
    <row r="57" spans="1:24">
      <c r="A57" t="s">
        <v>23</v>
      </c>
      <c r="B57">
        <v>1921</v>
      </c>
      <c r="C57" t="s">
        <v>24</v>
      </c>
      <c r="E57" t="s">
        <v>25</v>
      </c>
      <c r="F57" t="s">
        <v>26</v>
      </c>
      <c r="G57" t="s">
        <v>52</v>
      </c>
      <c r="H57" t="s">
        <v>53</v>
      </c>
      <c r="I57" t="s">
        <v>54</v>
      </c>
      <c r="L57" s="1">
        <v>91939000</v>
      </c>
      <c r="P57" s="1">
        <v>2556924000</v>
      </c>
      <c r="R57">
        <v>27.8</v>
      </c>
      <c r="T57" s="1">
        <v>3486000</v>
      </c>
      <c r="V57" s="1">
        <v>26979000</v>
      </c>
      <c r="X57">
        <v>7.7</v>
      </c>
    </row>
    <row r="58" spans="1:24">
      <c r="A58" t="s">
        <v>23</v>
      </c>
      <c r="B58">
        <v>1922</v>
      </c>
      <c r="C58" t="s">
        <v>24</v>
      </c>
      <c r="E58" t="s">
        <v>25</v>
      </c>
      <c r="F58" t="s">
        <v>26</v>
      </c>
      <c r="G58" t="s">
        <v>52</v>
      </c>
      <c r="H58" t="s">
        <v>53</v>
      </c>
      <c r="I58" t="s">
        <v>54</v>
      </c>
      <c r="L58" s="1">
        <v>84858000</v>
      </c>
      <c r="P58" s="1">
        <v>2229496000</v>
      </c>
      <c r="R58">
        <v>26.3</v>
      </c>
      <c r="T58" s="1">
        <v>3663000</v>
      </c>
      <c r="V58" s="1">
        <v>27568000</v>
      </c>
      <c r="X58">
        <v>7.5</v>
      </c>
    </row>
    <row r="59" spans="1:24">
      <c r="A59" t="s">
        <v>23</v>
      </c>
      <c r="B59">
        <v>1923</v>
      </c>
      <c r="C59" t="s">
        <v>24</v>
      </c>
      <c r="E59" t="s">
        <v>25</v>
      </c>
      <c r="F59" t="s">
        <v>26</v>
      </c>
      <c r="G59" t="s">
        <v>52</v>
      </c>
      <c r="H59" t="s">
        <v>53</v>
      </c>
      <c r="I59" t="s">
        <v>54</v>
      </c>
      <c r="L59" s="1">
        <v>87493000</v>
      </c>
      <c r="P59" s="1">
        <v>2429551000</v>
      </c>
      <c r="R59">
        <v>27.8</v>
      </c>
      <c r="T59" s="1">
        <v>3983000</v>
      </c>
      <c r="V59" s="1">
        <v>29874000</v>
      </c>
      <c r="X59">
        <v>7.5</v>
      </c>
    </row>
    <row r="60" spans="1:24">
      <c r="A60" t="s">
        <v>23</v>
      </c>
      <c r="B60">
        <v>1924</v>
      </c>
      <c r="C60" t="s">
        <v>24</v>
      </c>
      <c r="E60" t="s">
        <v>25</v>
      </c>
      <c r="F60" t="s">
        <v>26</v>
      </c>
      <c r="G60" t="s">
        <v>52</v>
      </c>
      <c r="H60" t="s">
        <v>53</v>
      </c>
      <c r="I60" t="s">
        <v>54</v>
      </c>
      <c r="L60" s="1">
        <v>84119000</v>
      </c>
      <c r="P60" s="1">
        <v>1860112000</v>
      </c>
      <c r="R60">
        <v>22.1</v>
      </c>
      <c r="T60" s="1">
        <v>4307000</v>
      </c>
      <c r="V60" s="1">
        <v>28737000</v>
      </c>
      <c r="X60">
        <v>6.7</v>
      </c>
    </row>
    <row r="61" spans="1:24">
      <c r="A61" t="s">
        <v>23</v>
      </c>
      <c r="B61">
        <v>1925</v>
      </c>
      <c r="C61" t="s">
        <v>24</v>
      </c>
      <c r="E61" t="s">
        <v>25</v>
      </c>
      <c r="F61" t="s">
        <v>26</v>
      </c>
      <c r="G61" t="s">
        <v>52</v>
      </c>
      <c r="H61" t="s">
        <v>53</v>
      </c>
      <c r="I61" t="s">
        <v>54</v>
      </c>
      <c r="L61" s="1">
        <v>86825000</v>
      </c>
      <c r="P61" s="1">
        <v>2382288000</v>
      </c>
      <c r="R61">
        <v>27.4</v>
      </c>
      <c r="T61" s="1">
        <v>3681000</v>
      </c>
      <c r="V61" s="1">
        <v>29343000</v>
      </c>
      <c r="X61">
        <v>8</v>
      </c>
    </row>
    <row r="62" spans="1:24">
      <c r="A62" t="s">
        <v>23</v>
      </c>
      <c r="B62">
        <v>1926</v>
      </c>
      <c r="C62" t="s">
        <v>24</v>
      </c>
      <c r="E62" t="s">
        <v>25</v>
      </c>
      <c r="F62" t="s">
        <v>26</v>
      </c>
      <c r="G62" t="s">
        <v>52</v>
      </c>
      <c r="H62" t="s">
        <v>53</v>
      </c>
      <c r="I62" t="s">
        <v>54</v>
      </c>
      <c r="J62" s="1">
        <v>99660000</v>
      </c>
      <c r="L62" s="1">
        <v>83275000</v>
      </c>
      <c r="P62" s="1">
        <v>2140207000</v>
      </c>
      <c r="R62">
        <v>25.7</v>
      </c>
      <c r="T62" s="1">
        <v>4350000</v>
      </c>
      <c r="V62" s="1">
        <v>30493000</v>
      </c>
      <c r="X62">
        <v>7</v>
      </c>
    </row>
    <row r="63" spans="1:24">
      <c r="A63" t="s">
        <v>23</v>
      </c>
      <c r="B63">
        <v>1927</v>
      </c>
      <c r="C63" t="s">
        <v>24</v>
      </c>
      <c r="E63" t="s">
        <v>25</v>
      </c>
      <c r="F63" t="s">
        <v>26</v>
      </c>
      <c r="G63" t="s">
        <v>52</v>
      </c>
      <c r="H63" t="s">
        <v>53</v>
      </c>
      <c r="I63" t="s">
        <v>54</v>
      </c>
      <c r="J63" s="1">
        <v>98460000</v>
      </c>
      <c r="L63" s="1">
        <v>83915000</v>
      </c>
      <c r="P63" s="1">
        <v>2218189000</v>
      </c>
      <c r="R63">
        <v>26.4</v>
      </c>
      <c r="T63" s="1">
        <v>4268000</v>
      </c>
      <c r="V63" s="1">
        <v>29926000</v>
      </c>
      <c r="X63">
        <v>7</v>
      </c>
    </row>
    <row r="64" spans="1:24">
      <c r="A64" t="s">
        <v>23</v>
      </c>
      <c r="B64">
        <v>1928</v>
      </c>
      <c r="C64" t="s">
        <v>24</v>
      </c>
      <c r="E64" t="s">
        <v>25</v>
      </c>
      <c r="F64" t="s">
        <v>26</v>
      </c>
      <c r="G64" t="s">
        <v>52</v>
      </c>
      <c r="H64" t="s">
        <v>53</v>
      </c>
      <c r="I64" t="s">
        <v>54</v>
      </c>
      <c r="J64" s="1">
        <v>100399000</v>
      </c>
      <c r="L64" s="1">
        <v>85832000</v>
      </c>
      <c r="P64" s="1">
        <v>2260990000</v>
      </c>
      <c r="R64">
        <v>26.3</v>
      </c>
      <c r="T64" s="1">
        <v>3985000</v>
      </c>
      <c r="V64" s="1">
        <v>30000000</v>
      </c>
      <c r="X64">
        <v>7.5</v>
      </c>
    </row>
    <row r="65" spans="1:24">
      <c r="A65" t="s">
        <v>23</v>
      </c>
      <c r="B65">
        <v>1929</v>
      </c>
      <c r="C65" t="s">
        <v>24</v>
      </c>
      <c r="E65" t="s">
        <v>25</v>
      </c>
      <c r="F65" t="s">
        <v>26</v>
      </c>
      <c r="G65" t="s">
        <v>52</v>
      </c>
      <c r="H65" t="s">
        <v>53</v>
      </c>
      <c r="I65" t="s">
        <v>54</v>
      </c>
      <c r="J65" s="1">
        <v>99130000</v>
      </c>
      <c r="L65" s="1">
        <v>83194000</v>
      </c>
      <c r="P65" s="1">
        <v>2135038000</v>
      </c>
      <c r="R65">
        <v>25.7</v>
      </c>
      <c r="T65" s="1">
        <v>4021000</v>
      </c>
      <c r="V65" s="1">
        <v>29335000</v>
      </c>
      <c r="X65">
        <v>7.3</v>
      </c>
    </row>
    <row r="66" spans="1:24">
      <c r="A66" t="s">
        <v>23</v>
      </c>
      <c r="B66">
        <v>1930</v>
      </c>
      <c r="C66" t="s">
        <v>24</v>
      </c>
      <c r="E66" t="s">
        <v>25</v>
      </c>
      <c r="F66" t="s">
        <v>26</v>
      </c>
      <c r="G66" t="s">
        <v>52</v>
      </c>
      <c r="H66" t="s">
        <v>53</v>
      </c>
      <c r="I66" t="s">
        <v>54</v>
      </c>
      <c r="J66" s="1">
        <v>103915000</v>
      </c>
      <c r="L66" s="1">
        <v>85525000</v>
      </c>
      <c r="P66" s="1">
        <v>1757297000</v>
      </c>
      <c r="R66">
        <v>20.5</v>
      </c>
      <c r="T66" s="1">
        <v>4875000</v>
      </c>
      <c r="V66" s="1">
        <v>30026000</v>
      </c>
      <c r="X66">
        <v>6.2</v>
      </c>
    </row>
    <row r="67" spans="1:24">
      <c r="A67" t="s">
        <v>23</v>
      </c>
      <c r="B67">
        <v>1931</v>
      </c>
      <c r="C67" t="s">
        <v>24</v>
      </c>
      <c r="E67" t="s">
        <v>25</v>
      </c>
      <c r="F67" t="s">
        <v>26</v>
      </c>
      <c r="G67" t="s">
        <v>52</v>
      </c>
      <c r="H67" t="s">
        <v>53</v>
      </c>
      <c r="I67" t="s">
        <v>54</v>
      </c>
      <c r="J67" s="1">
        <v>109364000</v>
      </c>
      <c r="L67" s="1">
        <v>91131000</v>
      </c>
      <c r="P67" s="1">
        <v>2229903000</v>
      </c>
      <c r="R67">
        <v>24.5</v>
      </c>
      <c r="T67" s="1">
        <v>4710000</v>
      </c>
      <c r="V67" s="1">
        <v>32875000</v>
      </c>
      <c r="X67">
        <v>7</v>
      </c>
    </row>
    <row r="68" spans="1:24">
      <c r="A68" t="s">
        <v>23</v>
      </c>
      <c r="B68">
        <v>1932</v>
      </c>
      <c r="C68" t="s">
        <v>24</v>
      </c>
      <c r="E68" t="s">
        <v>25</v>
      </c>
      <c r="F68" t="s">
        <v>26</v>
      </c>
      <c r="G68" t="s">
        <v>52</v>
      </c>
      <c r="H68" t="s">
        <v>53</v>
      </c>
      <c r="I68" t="s">
        <v>54</v>
      </c>
      <c r="J68" s="1">
        <v>113024000</v>
      </c>
      <c r="L68" s="1">
        <v>97213000</v>
      </c>
      <c r="P68" s="1">
        <v>2578685000</v>
      </c>
      <c r="R68">
        <v>26.5</v>
      </c>
      <c r="T68" s="1">
        <v>4293000</v>
      </c>
      <c r="V68" s="1">
        <v>32073000</v>
      </c>
      <c r="X68">
        <v>7.5</v>
      </c>
    </row>
    <row r="69" spans="1:24">
      <c r="A69" t="s">
        <v>23</v>
      </c>
      <c r="B69">
        <v>1933</v>
      </c>
      <c r="C69" t="s">
        <v>24</v>
      </c>
      <c r="E69" t="s">
        <v>25</v>
      </c>
      <c r="F69" t="s">
        <v>26</v>
      </c>
      <c r="G69" t="s">
        <v>52</v>
      </c>
      <c r="H69" t="s">
        <v>53</v>
      </c>
      <c r="I69" t="s">
        <v>54</v>
      </c>
      <c r="J69" s="1">
        <v>109830000</v>
      </c>
      <c r="L69" s="1">
        <v>92130000</v>
      </c>
      <c r="P69" s="1">
        <v>2104725000</v>
      </c>
      <c r="R69">
        <v>22.8</v>
      </c>
      <c r="T69" s="1">
        <v>4864000</v>
      </c>
      <c r="V69" s="1">
        <v>32705000</v>
      </c>
      <c r="X69">
        <v>6.7</v>
      </c>
    </row>
    <row r="70" spans="1:24">
      <c r="A70" t="s">
        <v>23</v>
      </c>
      <c r="B70">
        <v>1934</v>
      </c>
      <c r="C70" t="s">
        <v>24</v>
      </c>
      <c r="E70" t="s">
        <v>25</v>
      </c>
      <c r="F70" t="s">
        <v>26</v>
      </c>
      <c r="G70" t="s">
        <v>52</v>
      </c>
      <c r="H70" t="s">
        <v>53</v>
      </c>
      <c r="I70" t="s">
        <v>54</v>
      </c>
      <c r="J70" s="1">
        <v>100563000</v>
      </c>
      <c r="L70" s="1">
        <v>61245000</v>
      </c>
      <c r="P70" s="1">
        <v>1146734000</v>
      </c>
      <c r="R70">
        <v>18.7</v>
      </c>
      <c r="T70" s="1">
        <v>7132000</v>
      </c>
      <c r="V70" s="1">
        <v>35093000</v>
      </c>
      <c r="X70">
        <v>4.9000000000000004</v>
      </c>
    </row>
    <row r="71" spans="1:24">
      <c r="A71" t="s">
        <v>23</v>
      </c>
      <c r="B71">
        <v>1935</v>
      </c>
      <c r="C71" t="s">
        <v>24</v>
      </c>
      <c r="E71" t="s">
        <v>25</v>
      </c>
      <c r="F71" t="s">
        <v>26</v>
      </c>
      <c r="G71" t="s">
        <v>52</v>
      </c>
      <c r="H71" t="s">
        <v>53</v>
      </c>
      <c r="I71" t="s">
        <v>54</v>
      </c>
      <c r="J71" s="1">
        <v>99974000</v>
      </c>
      <c r="L71" s="1">
        <v>82551000</v>
      </c>
      <c r="P71" s="1">
        <v>2001367000</v>
      </c>
      <c r="R71">
        <v>24.2</v>
      </c>
      <c r="T71" s="1">
        <v>5309000</v>
      </c>
      <c r="V71" s="1">
        <v>37563000</v>
      </c>
      <c r="X71">
        <v>7.1</v>
      </c>
    </row>
    <row r="72" spans="1:24">
      <c r="A72" t="s">
        <v>23</v>
      </c>
      <c r="B72">
        <v>1936</v>
      </c>
      <c r="C72" t="s">
        <v>24</v>
      </c>
      <c r="E72" t="s">
        <v>25</v>
      </c>
      <c r="F72" t="s">
        <v>26</v>
      </c>
      <c r="G72" t="s">
        <v>52</v>
      </c>
      <c r="H72" t="s">
        <v>53</v>
      </c>
      <c r="I72" t="s">
        <v>54</v>
      </c>
      <c r="J72" s="1">
        <v>101959000</v>
      </c>
      <c r="L72" s="1">
        <v>67833000</v>
      </c>
      <c r="P72" s="1">
        <v>1258673000</v>
      </c>
      <c r="R72">
        <v>18.600000000000001</v>
      </c>
      <c r="T72" s="1">
        <v>8539000</v>
      </c>
      <c r="V72" s="1">
        <v>33690000</v>
      </c>
      <c r="X72">
        <v>4</v>
      </c>
    </row>
    <row r="73" spans="1:24">
      <c r="A73" t="s">
        <v>23</v>
      </c>
      <c r="B73">
        <v>1937</v>
      </c>
      <c r="C73" t="s">
        <v>24</v>
      </c>
      <c r="E73" t="s">
        <v>25</v>
      </c>
      <c r="F73" t="s">
        <v>26</v>
      </c>
      <c r="G73" t="s">
        <v>52</v>
      </c>
      <c r="H73" t="s">
        <v>53</v>
      </c>
      <c r="I73" t="s">
        <v>54</v>
      </c>
      <c r="J73" s="1">
        <v>97174000</v>
      </c>
      <c r="L73" s="1">
        <v>81222000</v>
      </c>
      <c r="P73" s="1">
        <v>2349425000</v>
      </c>
      <c r="R73">
        <v>28.9</v>
      </c>
      <c r="T73" s="1">
        <v>5543000</v>
      </c>
      <c r="V73" s="1">
        <v>37522000</v>
      </c>
      <c r="X73">
        <v>6.8</v>
      </c>
    </row>
    <row r="74" spans="1:24">
      <c r="A74" t="s">
        <v>23</v>
      </c>
      <c r="B74">
        <v>1938</v>
      </c>
      <c r="C74" t="s">
        <v>24</v>
      </c>
      <c r="E74" t="s">
        <v>25</v>
      </c>
      <c r="F74" t="s">
        <v>26</v>
      </c>
      <c r="G74" t="s">
        <v>52</v>
      </c>
      <c r="H74" t="s">
        <v>53</v>
      </c>
      <c r="I74" t="s">
        <v>54</v>
      </c>
      <c r="J74" s="1">
        <v>94473000</v>
      </c>
      <c r="L74" s="1">
        <v>82788000</v>
      </c>
      <c r="P74" s="1">
        <v>2300095000</v>
      </c>
      <c r="R74">
        <v>27.8</v>
      </c>
      <c r="T74" s="1">
        <v>4456000</v>
      </c>
      <c r="V74" s="1">
        <v>35187000</v>
      </c>
      <c r="X74">
        <v>7.9</v>
      </c>
    </row>
    <row r="75" spans="1:24">
      <c r="A75" t="s">
        <v>23</v>
      </c>
      <c r="B75">
        <v>1939</v>
      </c>
      <c r="C75" t="s">
        <v>24</v>
      </c>
      <c r="E75" t="s">
        <v>25</v>
      </c>
      <c r="F75" t="s">
        <v>26</v>
      </c>
      <c r="G75" t="s">
        <v>52</v>
      </c>
      <c r="H75" t="s">
        <v>53</v>
      </c>
      <c r="I75" t="s">
        <v>54</v>
      </c>
      <c r="J75" s="1">
        <v>91639000</v>
      </c>
      <c r="L75" s="1">
        <v>78307000</v>
      </c>
      <c r="P75" s="1">
        <v>2341602000</v>
      </c>
      <c r="R75">
        <v>29.9</v>
      </c>
      <c r="T75" s="1">
        <v>4514000</v>
      </c>
      <c r="V75" s="1">
        <v>33200000</v>
      </c>
      <c r="X75">
        <v>7.4</v>
      </c>
    </row>
    <row r="76" spans="1:24">
      <c r="A76" t="s">
        <v>23</v>
      </c>
      <c r="B76">
        <v>1940</v>
      </c>
      <c r="C76" t="s">
        <v>24</v>
      </c>
      <c r="E76" t="s">
        <v>25</v>
      </c>
      <c r="F76" t="s">
        <v>26</v>
      </c>
      <c r="G76" t="s">
        <v>52</v>
      </c>
      <c r="H76" t="s">
        <v>53</v>
      </c>
      <c r="I76" t="s">
        <v>54</v>
      </c>
      <c r="J76" s="1">
        <v>88692000</v>
      </c>
      <c r="L76" s="1">
        <v>76443000</v>
      </c>
      <c r="P76" s="1">
        <v>2206882000</v>
      </c>
      <c r="R76">
        <v>28.9</v>
      </c>
      <c r="T76" s="1">
        <v>4735000</v>
      </c>
      <c r="V76" s="1">
        <v>34615000</v>
      </c>
      <c r="X76">
        <v>7.3</v>
      </c>
    </row>
    <row r="77" spans="1:24">
      <c r="A77" t="s">
        <v>23</v>
      </c>
      <c r="B77">
        <v>1941</v>
      </c>
      <c r="C77" t="s">
        <v>24</v>
      </c>
      <c r="E77" t="s">
        <v>25</v>
      </c>
      <c r="F77" t="s">
        <v>26</v>
      </c>
      <c r="G77" t="s">
        <v>52</v>
      </c>
      <c r="H77" t="s">
        <v>53</v>
      </c>
      <c r="I77" t="s">
        <v>54</v>
      </c>
      <c r="J77" s="1">
        <v>86837000</v>
      </c>
      <c r="L77" s="1">
        <v>77404000</v>
      </c>
      <c r="P77" s="1">
        <v>2414445000</v>
      </c>
      <c r="R77">
        <v>31.2</v>
      </c>
      <c r="T77" s="1">
        <v>4023000</v>
      </c>
      <c r="V77" s="1">
        <v>33751000</v>
      </c>
      <c r="X77">
        <v>8.4</v>
      </c>
    </row>
    <row r="78" spans="1:24">
      <c r="A78" t="s">
        <v>23</v>
      </c>
      <c r="B78">
        <v>1942</v>
      </c>
      <c r="C78" t="s">
        <v>24</v>
      </c>
      <c r="E78" t="s">
        <v>25</v>
      </c>
      <c r="F78" t="s">
        <v>26</v>
      </c>
      <c r="G78" t="s">
        <v>52</v>
      </c>
      <c r="H78" t="s">
        <v>53</v>
      </c>
      <c r="I78" t="s">
        <v>54</v>
      </c>
      <c r="J78" s="1">
        <v>88818000</v>
      </c>
      <c r="L78" s="1">
        <v>79213000</v>
      </c>
      <c r="P78" s="1">
        <v>2801819000</v>
      </c>
      <c r="R78">
        <v>35.4</v>
      </c>
      <c r="T78" s="1">
        <v>3841000</v>
      </c>
      <c r="V78" s="1">
        <v>33445000</v>
      </c>
      <c r="X78">
        <v>8.6999999999999993</v>
      </c>
    </row>
    <row r="79" spans="1:24">
      <c r="A79" t="s">
        <v>23</v>
      </c>
      <c r="B79">
        <v>1943</v>
      </c>
      <c r="C79" t="s">
        <v>24</v>
      </c>
      <c r="E79" t="s">
        <v>25</v>
      </c>
      <c r="F79" t="s">
        <v>26</v>
      </c>
      <c r="G79" t="s">
        <v>52</v>
      </c>
      <c r="H79" t="s">
        <v>53</v>
      </c>
      <c r="I79" t="s">
        <v>54</v>
      </c>
      <c r="J79" s="1">
        <v>94341000</v>
      </c>
      <c r="L79" s="1">
        <v>81906000</v>
      </c>
      <c r="P79" s="1">
        <v>2668490000</v>
      </c>
      <c r="R79">
        <v>32.6</v>
      </c>
      <c r="T79" s="1">
        <v>4162000</v>
      </c>
      <c r="V79" s="1">
        <v>33518000</v>
      </c>
      <c r="X79">
        <v>8.1</v>
      </c>
    </row>
    <row r="80" spans="1:24">
      <c r="A80" t="s">
        <v>23</v>
      </c>
      <c r="B80">
        <v>1944</v>
      </c>
      <c r="C80" t="s">
        <v>24</v>
      </c>
      <c r="E80" t="s">
        <v>25</v>
      </c>
      <c r="F80" t="s">
        <v>26</v>
      </c>
      <c r="G80" t="s">
        <v>52</v>
      </c>
      <c r="H80" t="s">
        <v>53</v>
      </c>
      <c r="I80" t="s">
        <v>54</v>
      </c>
      <c r="J80" s="1">
        <v>95475000</v>
      </c>
      <c r="L80" s="1">
        <v>85002000</v>
      </c>
      <c r="P80" s="1">
        <v>2801612000</v>
      </c>
      <c r="R80">
        <v>33</v>
      </c>
      <c r="T80" s="1">
        <v>4476000</v>
      </c>
      <c r="V80" s="1">
        <v>34888000</v>
      </c>
      <c r="X80">
        <v>7.8</v>
      </c>
    </row>
    <row r="81" spans="1:24">
      <c r="A81" t="s">
        <v>23</v>
      </c>
      <c r="B81">
        <v>1945</v>
      </c>
      <c r="C81" t="s">
        <v>24</v>
      </c>
      <c r="E81" t="s">
        <v>25</v>
      </c>
      <c r="F81" t="s">
        <v>26</v>
      </c>
      <c r="G81" t="s">
        <v>52</v>
      </c>
      <c r="H81" t="s">
        <v>53</v>
      </c>
      <c r="I81" t="s">
        <v>54</v>
      </c>
      <c r="J81" s="1">
        <v>89261000</v>
      </c>
      <c r="L81" s="1">
        <v>77928000</v>
      </c>
      <c r="P81" s="1">
        <v>2577449000</v>
      </c>
      <c r="R81">
        <v>33.1</v>
      </c>
      <c r="T81" s="1">
        <v>4495000</v>
      </c>
      <c r="V81" s="1">
        <v>35214000</v>
      </c>
      <c r="X81">
        <v>7.8</v>
      </c>
    </row>
    <row r="82" spans="1:24">
      <c r="A82" t="s">
        <v>23</v>
      </c>
      <c r="B82">
        <v>1946</v>
      </c>
      <c r="C82" t="s">
        <v>24</v>
      </c>
      <c r="E82" t="s">
        <v>25</v>
      </c>
      <c r="F82" t="s">
        <v>26</v>
      </c>
      <c r="G82" t="s">
        <v>52</v>
      </c>
      <c r="H82" t="s">
        <v>53</v>
      </c>
      <c r="I82" t="s">
        <v>54</v>
      </c>
      <c r="J82" s="1">
        <v>88898000</v>
      </c>
      <c r="L82" s="1">
        <v>78410000</v>
      </c>
      <c r="P82" s="1">
        <v>2916089000</v>
      </c>
      <c r="R82">
        <v>37.200000000000003</v>
      </c>
      <c r="T82" s="1">
        <v>4577000</v>
      </c>
      <c r="V82" s="1">
        <v>36031000</v>
      </c>
      <c r="X82">
        <v>7.9</v>
      </c>
    </row>
    <row r="83" spans="1:24">
      <c r="A83" t="s">
        <v>23</v>
      </c>
      <c r="B83">
        <v>1947</v>
      </c>
      <c r="C83" t="s">
        <v>24</v>
      </c>
      <c r="E83" t="s">
        <v>25</v>
      </c>
      <c r="F83" t="s">
        <v>26</v>
      </c>
      <c r="G83" t="s">
        <v>52</v>
      </c>
      <c r="H83" t="s">
        <v>53</v>
      </c>
      <c r="I83" t="s">
        <v>54</v>
      </c>
      <c r="J83" s="1">
        <v>85038000</v>
      </c>
      <c r="L83" s="1">
        <v>73802000</v>
      </c>
      <c r="P83" s="1">
        <v>2108320000</v>
      </c>
      <c r="R83">
        <v>28.6</v>
      </c>
      <c r="T83" s="1">
        <v>4637000</v>
      </c>
      <c r="V83" s="1">
        <v>34290000</v>
      </c>
      <c r="X83">
        <v>7.4</v>
      </c>
    </row>
    <row r="84" spans="1:24">
      <c r="A84" t="s">
        <v>23</v>
      </c>
      <c r="B84">
        <v>1948</v>
      </c>
      <c r="C84" t="s">
        <v>24</v>
      </c>
      <c r="E84" t="s">
        <v>25</v>
      </c>
      <c r="F84" t="s">
        <v>26</v>
      </c>
      <c r="G84" t="s">
        <v>52</v>
      </c>
      <c r="H84" t="s">
        <v>53</v>
      </c>
      <c r="I84" t="s">
        <v>54</v>
      </c>
      <c r="J84" s="1">
        <v>85522000</v>
      </c>
      <c r="L84" s="1">
        <v>76840000</v>
      </c>
      <c r="P84" s="1">
        <v>3307038000</v>
      </c>
      <c r="R84">
        <v>43</v>
      </c>
      <c r="T84" s="1">
        <v>4317000</v>
      </c>
      <c r="V84" s="1">
        <v>37592000</v>
      </c>
      <c r="X84">
        <v>8.6999999999999993</v>
      </c>
    </row>
    <row r="85" spans="1:24">
      <c r="A85" t="s">
        <v>23</v>
      </c>
      <c r="B85">
        <v>1949</v>
      </c>
      <c r="C85" t="s">
        <v>24</v>
      </c>
      <c r="E85" t="s">
        <v>25</v>
      </c>
      <c r="F85" t="s">
        <v>26</v>
      </c>
      <c r="G85" t="s">
        <v>52</v>
      </c>
      <c r="H85" t="s">
        <v>53</v>
      </c>
      <c r="I85" t="s">
        <v>54</v>
      </c>
      <c r="J85" s="1">
        <v>86738000</v>
      </c>
      <c r="L85" s="1">
        <v>77106000</v>
      </c>
      <c r="P85" s="1">
        <v>2946206000</v>
      </c>
      <c r="R85">
        <v>38.200000000000003</v>
      </c>
      <c r="T85" s="1">
        <v>4513000</v>
      </c>
      <c r="V85" s="1">
        <v>40386000</v>
      </c>
      <c r="X85">
        <v>9</v>
      </c>
    </row>
    <row r="86" spans="1:24">
      <c r="A86" t="s">
        <v>23</v>
      </c>
      <c r="B86">
        <v>1950</v>
      </c>
      <c r="C86" t="s">
        <v>24</v>
      </c>
      <c r="E86" t="s">
        <v>25</v>
      </c>
      <c r="F86" t="s">
        <v>26</v>
      </c>
      <c r="G86" t="s">
        <v>52</v>
      </c>
      <c r="H86" t="s">
        <v>53</v>
      </c>
      <c r="I86" t="s">
        <v>54</v>
      </c>
      <c r="J86" s="1">
        <v>82859000</v>
      </c>
      <c r="L86" s="1">
        <v>72398000</v>
      </c>
      <c r="P86" s="1">
        <v>2764071000</v>
      </c>
      <c r="R86">
        <v>38.200000000000003</v>
      </c>
      <c r="T86" s="1">
        <v>4937000</v>
      </c>
      <c r="V86" s="1">
        <v>41002000</v>
      </c>
      <c r="X86">
        <v>8.3000000000000007</v>
      </c>
    </row>
    <row r="87" spans="1:24">
      <c r="A87" t="s">
        <v>23</v>
      </c>
      <c r="B87">
        <v>1951</v>
      </c>
      <c r="C87" t="s">
        <v>24</v>
      </c>
      <c r="E87" t="s">
        <v>25</v>
      </c>
      <c r="F87" t="s">
        <v>26</v>
      </c>
      <c r="G87" t="s">
        <v>52</v>
      </c>
      <c r="H87" t="s">
        <v>53</v>
      </c>
      <c r="I87" t="s">
        <v>54</v>
      </c>
      <c r="J87" s="1">
        <v>83275000</v>
      </c>
      <c r="L87" s="1">
        <v>71191000</v>
      </c>
      <c r="P87" s="1">
        <v>2628937000</v>
      </c>
      <c r="R87">
        <v>36.9</v>
      </c>
      <c r="T87" s="1">
        <v>4809000</v>
      </c>
      <c r="V87" s="1">
        <v>38949000</v>
      </c>
      <c r="X87">
        <v>8.1</v>
      </c>
    </row>
    <row r="88" spans="1:24">
      <c r="A88" t="s">
        <v>23</v>
      </c>
      <c r="B88">
        <v>1952</v>
      </c>
      <c r="C88" t="s">
        <v>24</v>
      </c>
      <c r="E88" t="s">
        <v>25</v>
      </c>
      <c r="F88" t="s">
        <v>26</v>
      </c>
      <c r="G88" t="s">
        <v>52</v>
      </c>
      <c r="H88" t="s">
        <v>53</v>
      </c>
      <c r="I88" t="s">
        <v>54</v>
      </c>
      <c r="J88" s="1">
        <v>82230000</v>
      </c>
      <c r="L88" s="1">
        <v>71353000</v>
      </c>
      <c r="P88" s="1">
        <v>2980793000</v>
      </c>
      <c r="R88">
        <v>41.8</v>
      </c>
      <c r="T88" s="1">
        <v>5361000</v>
      </c>
      <c r="V88" s="1">
        <v>43174000</v>
      </c>
      <c r="X88">
        <v>8.1</v>
      </c>
    </row>
    <row r="89" spans="1:24">
      <c r="A89" t="s">
        <v>23</v>
      </c>
      <c r="B89">
        <v>1953</v>
      </c>
      <c r="C89" t="s">
        <v>24</v>
      </c>
      <c r="E89" t="s">
        <v>25</v>
      </c>
      <c r="F89" t="s">
        <v>26</v>
      </c>
      <c r="G89" t="s">
        <v>52</v>
      </c>
      <c r="H89" t="s">
        <v>53</v>
      </c>
      <c r="I89" t="s">
        <v>54</v>
      </c>
      <c r="J89" s="1">
        <v>81574000</v>
      </c>
      <c r="L89" s="1">
        <v>70738000</v>
      </c>
      <c r="P89" s="1">
        <v>2881801000</v>
      </c>
      <c r="R89">
        <v>40.700000000000003</v>
      </c>
      <c r="T89" s="1">
        <v>6102000</v>
      </c>
      <c r="V89" s="1">
        <v>47855000</v>
      </c>
      <c r="X89">
        <v>7.8</v>
      </c>
    </row>
    <row r="90" spans="1:24">
      <c r="A90" t="s">
        <v>23</v>
      </c>
      <c r="B90">
        <v>1954</v>
      </c>
      <c r="C90" t="s">
        <v>24</v>
      </c>
      <c r="E90" t="s">
        <v>25</v>
      </c>
      <c r="F90" t="s">
        <v>26</v>
      </c>
      <c r="G90" t="s">
        <v>52</v>
      </c>
      <c r="H90" t="s">
        <v>53</v>
      </c>
      <c r="I90" t="s">
        <v>54</v>
      </c>
      <c r="J90" s="1">
        <v>82185000</v>
      </c>
      <c r="L90" s="1">
        <v>68668000</v>
      </c>
      <c r="P90" s="1">
        <v>2707913000</v>
      </c>
      <c r="R90">
        <v>39.4</v>
      </c>
      <c r="T90" s="1">
        <v>7114000</v>
      </c>
      <c r="V90" s="1">
        <v>52559000</v>
      </c>
      <c r="X90">
        <v>7.4</v>
      </c>
    </row>
    <row r="91" spans="1:24">
      <c r="A91" t="s">
        <v>23</v>
      </c>
      <c r="B91">
        <v>1955</v>
      </c>
      <c r="C91" t="s">
        <v>24</v>
      </c>
      <c r="E91" t="s">
        <v>25</v>
      </c>
      <c r="F91" t="s">
        <v>26</v>
      </c>
      <c r="G91" t="s">
        <v>52</v>
      </c>
      <c r="H91" t="s">
        <v>53</v>
      </c>
      <c r="I91" t="s">
        <v>54</v>
      </c>
      <c r="J91" s="1">
        <v>80932000</v>
      </c>
      <c r="L91" s="1">
        <v>68462000</v>
      </c>
      <c r="P91" s="1">
        <v>2872959000</v>
      </c>
      <c r="R91">
        <v>42</v>
      </c>
      <c r="T91" s="1">
        <v>6961000</v>
      </c>
      <c r="V91" s="1">
        <v>52974000</v>
      </c>
      <c r="X91">
        <v>7.6</v>
      </c>
    </row>
    <row r="92" spans="1:24">
      <c r="A92" t="s">
        <v>23</v>
      </c>
      <c r="B92">
        <v>1956</v>
      </c>
      <c r="C92" t="s">
        <v>24</v>
      </c>
      <c r="E92" t="s">
        <v>25</v>
      </c>
      <c r="F92" t="s">
        <v>26</v>
      </c>
      <c r="G92" t="s">
        <v>52</v>
      </c>
      <c r="H92" t="s">
        <v>53</v>
      </c>
      <c r="I92" t="s">
        <v>54</v>
      </c>
      <c r="J92" s="1">
        <v>77828000</v>
      </c>
      <c r="L92" s="1">
        <v>64877000</v>
      </c>
      <c r="P92" s="1">
        <v>3075336000</v>
      </c>
      <c r="R92">
        <v>47.4</v>
      </c>
      <c r="T92" s="1">
        <v>6535000</v>
      </c>
      <c r="V92" s="1">
        <v>54571000</v>
      </c>
      <c r="X92">
        <v>8.4</v>
      </c>
    </row>
    <row r="93" spans="1:24">
      <c r="A93" t="s">
        <v>23</v>
      </c>
      <c r="B93">
        <v>1957</v>
      </c>
      <c r="C93" t="s">
        <v>24</v>
      </c>
      <c r="E93" t="s">
        <v>25</v>
      </c>
      <c r="F93" t="s">
        <v>26</v>
      </c>
      <c r="G93" t="s">
        <v>52</v>
      </c>
      <c r="H93" t="s">
        <v>53</v>
      </c>
      <c r="I93" t="s">
        <v>54</v>
      </c>
      <c r="J93" s="1">
        <v>73180000</v>
      </c>
      <c r="L93" s="1">
        <v>63065000</v>
      </c>
      <c r="P93" s="1">
        <v>3045355000</v>
      </c>
      <c r="R93">
        <v>48.3</v>
      </c>
      <c r="T93" s="1">
        <v>6122000</v>
      </c>
      <c r="V93" s="1">
        <v>54072000</v>
      </c>
      <c r="X93">
        <v>8.8000000000000007</v>
      </c>
    </row>
    <row r="94" spans="1:24">
      <c r="A94" t="s">
        <v>23</v>
      </c>
      <c r="B94">
        <v>1958</v>
      </c>
      <c r="C94" t="s">
        <v>24</v>
      </c>
      <c r="E94" t="s">
        <v>25</v>
      </c>
      <c r="F94" t="s">
        <v>26</v>
      </c>
      <c r="G94" t="s">
        <v>52</v>
      </c>
      <c r="H94" t="s">
        <v>53</v>
      </c>
      <c r="I94" t="s">
        <v>54</v>
      </c>
      <c r="J94" s="1">
        <v>73351000</v>
      </c>
      <c r="L94" s="1">
        <v>63549000</v>
      </c>
      <c r="P94" s="1">
        <v>3356205000</v>
      </c>
      <c r="R94">
        <v>52.8</v>
      </c>
      <c r="T94" s="1">
        <v>6284000</v>
      </c>
      <c r="V94" s="1">
        <v>55612000</v>
      </c>
      <c r="X94">
        <v>8.9</v>
      </c>
    </row>
    <row r="95" spans="1:24">
      <c r="A95" t="s">
        <v>23</v>
      </c>
      <c r="B95">
        <v>1959</v>
      </c>
      <c r="C95" t="s">
        <v>24</v>
      </c>
      <c r="E95" t="s">
        <v>25</v>
      </c>
      <c r="F95" t="s">
        <v>26</v>
      </c>
      <c r="G95" t="s">
        <v>52</v>
      </c>
      <c r="H95" t="s">
        <v>53</v>
      </c>
      <c r="I95" t="s">
        <v>54</v>
      </c>
      <c r="J95" s="1">
        <v>82742000</v>
      </c>
      <c r="L95" s="1">
        <v>72091000</v>
      </c>
      <c r="P95" s="1">
        <v>3824598000</v>
      </c>
      <c r="R95">
        <v>53.1</v>
      </c>
      <c r="T95" s="1">
        <v>7017000</v>
      </c>
      <c r="V95" s="1">
        <v>59708000</v>
      </c>
      <c r="X95">
        <v>8.5</v>
      </c>
    </row>
    <row r="96" spans="1:24">
      <c r="A96" t="s">
        <v>23</v>
      </c>
      <c r="B96">
        <v>1960</v>
      </c>
      <c r="C96" t="s">
        <v>24</v>
      </c>
      <c r="E96" t="s">
        <v>25</v>
      </c>
      <c r="F96" t="s">
        <v>26</v>
      </c>
      <c r="G96" t="s">
        <v>52</v>
      </c>
      <c r="H96" t="s">
        <v>53</v>
      </c>
      <c r="I96" t="s">
        <v>54</v>
      </c>
      <c r="J96" s="1">
        <v>81425000</v>
      </c>
      <c r="L96" s="1">
        <v>71422000</v>
      </c>
      <c r="P96" s="1">
        <v>3906949000</v>
      </c>
      <c r="R96">
        <v>54.7</v>
      </c>
      <c r="T96" s="1">
        <v>7176000</v>
      </c>
      <c r="V96" s="1">
        <v>65429000</v>
      </c>
      <c r="X96">
        <v>9.1</v>
      </c>
    </row>
    <row r="97" spans="1:24">
      <c r="A97" t="s">
        <v>23</v>
      </c>
      <c r="B97">
        <v>1961</v>
      </c>
      <c r="C97" t="s">
        <v>24</v>
      </c>
      <c r="E97" t="s">
        <v>25</v>
      </c>
      <c r="F97" t="s">
        <v>26</v>
      </c>
      <c r="G97" t="s">
        <v>52</v>
      </c>
      <c r="H97" t="s">
        <v>53</v>
      </c>
      <c r="I97" t="s">
        <v>54</v>
      </c>
      <c r="J97" s="1">
        <v>65919000</v>
      </c>
      <c r="L97" s="1">
        <v>57634000</v>
      </c>
      <c r="P97" s="1">
        <v>3597803000</v>
      </c>
      <c r="R97">
        <v>62.4</v>
      </c>
      <c r="T97" s="1">
        <v>6261000</v>
      </c>
      <c r="V97" s="1">
        <v>66064000</v>
      </c>
      <c r="X97">
        <v>10.6</v>
      </c>
    </row>
    <row r="98" spans="1:24">
      <c r="A98" t="s">
        <v>23</v>
      </c>
      <c r="B98">
        <v>1962</v>
      </c>
      <c r="C98" t="s">
        <v>24</v>
      </c>
      <c r="E98" t="s">
        <v>25</v>
      </c>
      <c r="F98" t="s">
        <v>26</v>
      </c>
      <c r="G98" t="s">
        <v>52</v>
      </c>
      <c r="H98" t="s">
        <v>53</v>
      </c>
      <c r="I98" t="s">
        <v>54</v>
      </c>
      <c r="J98" s="1">
        <v>65017000</v>
      </c>
      <c r="L98" s="1">
        <v>55726000</v>
      </c>
      <c r="P98" s="1">
        <v>3606311000</v>
      </c>
      <c r="R98">
        <v>64.7</v>
      </c>
      <c r="T98" s="1">
        <v>7201000</v>
      </c>
      <c r="V98" s="1">
        <v>76753000</v>
      </c>
      <c r="X98">
        <v>10.7</v>
      </c>
    </row>
    <row r="99" spans="1:24">
      <c r="A99" t="s">
        <v>23</v>
      </c>
      <c r="B99">
        <v>1963</v>
      </c>
      <c r="C99" t="s">
        <v>24</v>
      </c>
      <c r="E99" t="s">
        <v>25</v>
      </c>
      <c r="F99" t="s">
        <v>26</v>
      </c>
      <c r="G99" t="s">
        <v>52</v>
      </c>
      <c r="H99" t="s">
        <v>53</v>
      </c>
      <c r="I99" t="s">
        <v>54</v>
      </c>
      <c r="J99" s="1">
        <v>68771000</v>
      </c>
      <c r="L99" s="1">
        <v>59227000</v>
      </c>
      <c r="P99" s="1">
        <v>4019238000</v>
      </c>
      <c r="R99">
        <v>67.900000000000006</v>
      </c>
      <c r="T99" s="1">
        <v>7692000</v>
      </c>
      <c r="V99" s="1">
        <v>82926000</v>
      </c>
      <c r="X99">
        <v>10.8</v>
      </c>
    </row>
    <row r="100" spans="1:24">
      <c r="A100" t="s">
        <v>23</v>
      </c>
      <c r="B100">
        <v>1964</v>
      </c>
      <c r="C100" t="s">
        <v>24</v>
      </c>
      <c r="E100" t="s">
        <v>25</v>
      </c>
      <c r="F100" t="s">
        <v>26</v>
      </c>
      <c r="G100" t="s">
        <v>52</v>
      </c>
      <c r="H100" t="s">
        <v>53</v>
      </c>
      <c r="I100" t="s">
        <v>54</v>
      </c>
      <c r="J100" s="1">
        <v>65823000</v>
      </c>
      <c r="L100" s="1">
        <v>55369000</v>
      </c>
      <c r="P100" s="1">
        <v>3484253000</v>
      </c>
      <c r="R100">
        <v>62.9</v>
      </c>
      <c r="T100" s="1">
        <v>8620000</v>
      </c>
      <c r="V100" s="1">
        <v>83551000</v>
      </c>
      <c r="X100">
        <v>9.6999999999999993</v>
      </c>
    </row>
    <row r="101" spans="1:24">
      <c r="A101" t="s">
        <v>23</v>
      </c>
      <c r="B101">
        <v>1965</v>
      </c>
      <c r="C101" t="s">
        <v>24</v>
      </c>
      <c r="E101" t="s">
        <v>25</v>
      </c>
      <c r="F101" t="s">
        <v>26</v>
      </c>
      <c r="G101" t="s">
        <v>52</v>
      </c>
      <c r="H101" t="s">
        <v>53</v>
      </c>
      <c r="I101" t="s">
        <v>54</v>
      </c>
      <c r="J101" s="1">
        <v>65171000</v>
      </c>
      <c r="L101" s="1">
        <v>55392000</v>
      </c>
      <c r="P101" s="1">
        <v>4102867000</v>
      </c>
      <c r="R101">
        <v>74.099999999999994</v>
      </c>
      <c r="T101" s="1">
        <v>8054000</v>
      </c>
      <c r="V101" s="1">
        <v>84447000</v>
      </c>
      <c r="X101">
        <v>10.5</v>
      </c>
    </row>
    <row r="102" spans="1:24">
      <c r="A102" t="s">
        <v>23</v>
      </c>
      <c r="B102">
        <v>1966</v>
      </c>
      <c r="C102" t="s">
        <v>24</v>
      </c>
      <c r="E102" t="s">
        <v>25</v>
      </c>
      <c r="F102" t="s">
        <v>26</v>
      </c>
      <c r="G102" t="s">
        <v>52</v>
      </c>
      <c r="H102" t="s">
        <v>53</v>
      </c>
      <c r="I102" t="s">
        <v>54</v>
      </c>
      <c r="J102" s="1">
        <v>66347000</v>
      </c>
      <c r="L102" s="1">
        <v>57002000</v>
      </c>
      <c r="P102" s="1">
        <v>4167608000</v>
      </c>
      <c r="R102">
        <v>73.099999999999994</v>
      </c>
      <c r="T102" s="1">
        <v>7934000</v>
      </c>
      <c r="V102" s="1">
        <v>89683000</v>
      </c>
      <c r="X102">
        <v>11.3</v>
      </c>
    </row>
    <row r="103" spans="1:24">
      <c r="A103" t="s">
        <v>23</v>
      </c>
      <c r="B103">
        <v>1967</v>
      </c>
      <c r="C103" t="s">
        <v>24</v>
      </c>
      <c r="E103" t="s">
        <v>25</v>
      </c>
      <c r="F103" t="s">
        <v>26</v>
      </c>
      <c r="G103" t="s">
        <v>52</v>
      </c>
      <c r="H103" t="s">
        <v>53</v>
      </c>
      <c r="I103" t="s">
        <v>54</v>
      </c>
      <c r="J103" s="1">
        <v>71156000</v>
      </c>
      <c r="L103" s="1">
        <v>60694000</v>
      </c>
      <c r="P103" s="1">
        <v>4860372000</v>
      </c>
      <c r="R103">
        <v>80.099999999999994</v>
      </c>
      <c r="T103" s="1">
        <v>8363000</v>
      </c>
      <c r="V103" s="1">
        <v>94783000</v>
      </c>
      <c r="X103">
        <v>11.3</v>
      </c>
    </row>
    <row r="104" spans="1:24">
      <c r="A104" t="s">
        <v>23</v>
      </c>
      <c r="B104">
        <v>1968</v>
      </c>
      <c r="C104" t="s">
        <v>24</v>
      </c>
      <c r="E104" t="s">
        <v>25</v>
      </c>
      <c r="F104" t="s">
        <v>26</v>
      </c>
      <c r="G104" t="s">
        <v>52</v>
      </c>
      <c r="H104" t="s">
        <v>53</v>
      </c>
      <c r="I104" t="s">
        <v>54</v>
      </c>
      <c r="J104" s="1">
        <v>65126000</v>
      </c>
      <c r="L104" s="1">
        <v>55980000</v>
      </c>
      <c r="P104" s="1">
        <v>4449542000</v>
      </c>
      <c r="R104">
        <v>79.5</v>
      </c>
      <c r="T104" s="1">
        <v>7879000</v>
      </c>
      <c r="V104" s="1">
        <v>93652000</v>
      </c>
      <c r="X104">
        <v>11.9</v>
      </c>
    </row>
    <row r="105" spans="1:24">
      <c r="A105" t="s">
        <v>23</v>
      </c>
      <c r="B105">
        <v>1969</v>
      </c>
      <c r="C105" t="s">
        <v>24</v>
      </c>
      <c r="E105" t="s">
        <v>25</v>
      </c>
      <c r="F105" t="s">
        <v>26</v>
      </c>
      <c r="G105" t="s">
        <v>52</v>
      </c>
      <c r="H105" t="s">
        <v>53</v>
      </c>
      <c r="I105" t="s">
        <v>54</v>
      </c>
      <c r="J105" s="1">
        <v>64264000</v>
      </c>
      <c r="L105" s="1">
        <v>54574000</v>
      </c>
      <c r="P105" s="1">
        <v>4687057000</v>
      </c>
      <c r="R105">
        <v>85.9</v>
      </c>
      <c r="T105" s="1">
        <v>7892000</v>
      </c>
      <c r="V105" s="1">
        <v>99161000</v>
      </c>
      <c r="X105">
        <v>12.6</v>
      </c>
    </row>
    <row r="106" spans="1:24">
      <c r="A106" t="s">
        <v>23</v>
      </c>
      <c r="B106">
        <v>1970</v>
      </c>
      <c r="C106" t="s">
        <v>24</v>
      </c>
      <c r="E106" t="s">
        <v>25</v>
      </c>
      <c r="F106" t="s">
        <v>26</v>
      </c>
      <c r="G106" t="s">
        <v>52</v>
      </c>
      <c r="H106" t="s">
        <v>53</v>
      </c>
      <c r="I106" t="s">
        <v>54</v>
      </c>
      <c r="J106" s="1">
        <v>66863000</v>
      </c>
      <c r="L106" s="1">
        <v>57358000</v>
      </c>
      <c r="P106" s="1">
        <v>4152243000</v>
      </c>
      <c r="R106">
        <v>72.400000000000006</v>
      </c>
      <c r="T106" s="1">
        <v>8078000</v>
      </c>
      <c r="V106" s="1">
        <v>94084000</v>
      </c>
      <c r="X106">
        <v>11.6</v>
      </c>
    </row>
    <row r="107" spans="1:24">
      <c r="A107" t="s">
        <v>23</v>
      </c>
      <c r="B107">
        <v>1971</v>
      </c>
      <c r="C107" t="s">
        <v>24</v>
      </c>
      <c r="E107" t="s">
        <v>25</v>
      </c>
      <c r="F107" t="s">
        <v>26</v>
      </c>
      <c r="G107" t="s">
        <v>52</v>
      </c>
      <c r="H107" t="s">
        <v>53</v>
      </c>
      <c r="I107" t="s">
        <v>54</v>
      </c>
      <c r="J107" s="1">
        <v>74179000</v>
      </c>
      <c r="L107" s="1">
        <v>64123000</v>
      </c>
      <c r="P107" s="1">
        <v>5646260000</v>
      </c>
      <c r="R107">
        <v>88.1</v>
      </c>
      <c r="T107" s="1">
        <v>8814000</v>
      </c>
      <c r="V107" s="1">
        <v>109302000</v>
      </c>
      <c r="X107">
        <v>12.4</v>
      </c>
    </row>
    <row r="108" spans="1:24">
      <c r="A108" t="s">
        <v>23</v>
      </c>
      <c r="B108">
        <v>1972</v>
      </c>
      <c r="C108" t="s">
        <v>24</v>
      </c>
      <c r="E108" t="s">
        <v>25</v>
      </c>
      <c r="F108" t="s">
        <v>26</v>
      </c>
      <c r="G108" t="s">
        <v>52</v>
      </c>
      <c r="H108" t="s">
        <v>53</v>
      </c>
      <c r="I108" t="s">
        <v>54</v>
      </c>
      <c r="J108" s="1">
        <v>67126000</v>
      </c>
      <c r="L108" s="1">
        <v>57513000</v>
      </c>
      <c r="P108" s="1">
        <v>5579832000</v>
      </c>
      <c r="R108">
        <v>97</v>
      </c>
      <c r="T108" s="1">
        <v>8351000</v>
      </c>
      <c r="V108" s="1">
        <v>109343000</v>
      </c>
      <c r="X108">
        <v>13.1</v>
      </c>
    </row>
    <row r="109" spans="1:24">
      <c r="A109" t="s">
        <v>23</v>
      </c>
      <c r="B109">
        <v>1973</v>
      </c>
      <c r="C109" t="s">
        <v>24</v>
      </c>
      <c r="E109" t="s">
        <v>25</v>
      </c>
      <c r="F109" t="s">
        <v>26</v>
      </c>
      <c r="G109" t="s">
        <v>52</v>
      </c>
      <c r="H109" t="s">
        <v>53</v>
      </c>
      <c r="I109" t="s">
        <v>54</v>
      </c>
      <c r="J109" s="1">
        <v>72253000</v>
      </c>
      <c r="L109" s="1">
        <v>62143000</v>
      </c>
      <c r="P109" s="1">
        <v>5670712000</v>
      </c>
      <c r="R109">
        <v>91.3</v>
      </c>
      <c r="T109" s="1">
        <v>9023000</v>
      </c>
      <c r="V109" s="1">
        <v>114267000</v>
      </c>
      <c r="X109">
        <v>12.7</v>
      </c>
    </row>
    <row r="110" spans="1:24">
      <c r="A110" t="s">
        <v>23</v>
      </c>
      <c r="B110">
        <v>1974</v>
      </c>
      <c r="C110" t="s">
        <v>24</v>
      </c>
      <c r="E110" t="s">
        <v>25</v>
      </c>
      <c r="F110" t="s">
        <v>26</v>
      </c>
      <c r="G110" t="s">
        <v>52</v>
      </c>
      <c r="H110" t="s">
        <v>53</v>
      </c>
      <c r="I110" t="s">
        <v>54</v>
      </c>
      <c r="J110" s="1">
        <v>77935000</v>
      </c>
      <c r="L110" s="1">
        <v>65405000</v>
      </c>
      <c r="P110" s="1">
        <v>4701402000</v>
      </c>
      <c r="R110">
        <v>71.900000000000006</v>
      </c>
      <c r="T110" s="1">
        <v>10844000</v>
      </c>
      <c r="V110" s="1">
        <v>115705000</v>
      </c>
      <c r="X110">
        <v>10.7</v>
      </c>
    </row>
    <row r="111" spans="1:24">
      <c r="A111" t="s">
        <v>23</v>
      </c>
      <c r="B111">
        <v>1975</v>
      </c>
      <c r="C111" t="s">
        <v>24</v>
      </c>
      <c r="E111" t="s">
        <v>25</v>
      </c>
      <c r="F111" t="s">
        <v>26</v>
      </c>
      <c r="G111" t="s">
        <v>52</v>
      </c>
      <c r="H111" t="s">
        <v>53</v>
      </c>
      <c r="I111" t="s">
        <v>54</v>
      </c>
      <c r="J111" s="1">
        <v>78719000</v>
      </c>
      <c r="L111" s="1">
        <v>67625000</v>
      </c>
      <c r="P111" s="1">
        <v>5840757000</v>
      </c>
      <c r="R111">
        <v>86.4</v>
      </c>
      <c r="T111" s="1">
        <v>9848000</v>
      </c>
      <c r="V111" s="1">
        <v>116087000</v>
      </c>
      <c r="X111">
        <v>11.8</v>
      </c>
    </row>
    <row r="112" spans="1:24">
      <c r="A112" t="s">
        <v>23</v>
      </c>
      <c r="B112">
        <v>1976</v>
      </c>
      <c r="C112" t="s">
        <v>24</v>
      </c>
      <c r="E112" t="s">
        <v>25</v>
      </c>
      <c r="F112" t="s">
        <v>26</v>
      </c>
      <c r="G112" t="s">
        <v>52</v>
      </c>
      <c r="H112" t="s">
        <v>53</v>
      </c>
      <c r="I112" t="s">
        <v>54</v>
      </c>
      <c r="J112" s="1">
        <v>84588000</v>
      </c>
      <c r="L112" s="1">
        <v>71506000</v>
      </c>
      <c r="P112" s="1">
        <v>6289169000</v>
      </c>
      <c r="R112">
        <v>88</v>
      </c>
      <c r="T112" s="1">
        <v>11281000</v>
      </c>
      <c r="V112" s="1">
        <v>118547000</v>
      </c>
      <c r="X112">
        <v>10.5</v>
      </c>
    </row>
    <row r="113" spans="1:24">
      <c r="A113" t="s">
        <v>23</v>
      </c>
      <c r="B113">
        <v>1977</v>
      </c>
      <c r="C113" t="s">
        <v>24</v>
      </c>
      <c r="E113" t="s">
        <v>25</v>
      </c>
      <c r="F113" t="s">
        <v>26</v>
      </c>
      <c r="G113" t="s">
        <v>52</v>
      </c>
      <c r="H113" t="s">
        <v>53</v>
      </c>
      <c r="I113" t="s">
        <v>54</v>
      </c>
      <c r="J113" s="1">
        <v>84328000</v>
      </c>
      <c r="L113" s="1">
        <v>71614000</v>
      </c>
      <c r="P113" s="1">
        <v>6505041000</v>
      </c>
      <c r="R113">
        <v>90.8</v>
      </c>
      <c r="T113" s="1">
        <v>9314000</v>
      </c>
      <c r="V113" s="1">
        <v>117743000</v>
      </c>
      <c r="X113">
        <v>12.6</v>
      </c>
    </row>
    <row r="114" spans="1:24">
      <c r="A114" t="s">
        <v>23</v>
      </c>
      <c r="B114">
        <v>1978</v>
      </c>
      <c r="C114" t="s">
        <v>24</v>
      </c>
      <c r="E114" t="s">
        <v>25</v>
      </c>
      <c r="F114" t="s">
        <v>26</v>
      </c>
      <c r="G114" t="s">
        <v>52</v>
      </c>
      <c r="H114" t="s">
        <v>53</v>
      </c>
      <c r="I114" t="s">
        <v>54</v>
      </c>
      <c r="J114" s="1">
        <v>81675000</v>
      </c>
      <c r="L114" s="1">
        <v>71930000</v>
      </c>
      <c r="P114" s="1">
        <v>7267927000</v>
      </c>
      <c r="R114">
        <v>101</v>
      </c>
      <c r="T114" s="1">
        <v>8624000</v>
      </c>
      <c r="V114" s="1">
        <v>118132000</v>
      </c>
      <c r="X114">
        <v>13.7</v>
      </c>
    </row>
    <row r="115" spans="1:24">
      <c r="A115" t="s">
        <v>23</v>
      </c>
      <c r="B115">
        <v>1979</v>
      </c>
      <c r="C115" t="s">
        <v>24</v>
      </c>
      <c r="E115" t="s">
        <v>25</v>
      </c>
      <c r="F115" t="s">
        <v>26</v>
      </c>
      <c r="G115" t="s">
        <v>52</v>
      </c>
      <c r="H115" t="s">
        <v>53</v>
      </c>
      <c r="I115" t="s">
        <v>54</v>
      </c>
      <c r="J115" s="1">
        <v>81394000</v>
      </c>
      <c r="L115" s="1">
        <v>72400000</v>
      </c>
      <c r="P115" s="1">
        <v>7928139000</v>
      </c>
      <c r="R115">
        <v>109.5</v>
      </c>
      <c r="T115" s="1">
        <v>7989000</v>
      </c>
      <c r="V115" s="1">
        <v>114799000</v>
      </c>
      <c r="X115">
        <v>14.4</v>
      </c>
    </row>
    <row r="116" spans="1:24">
      <c r="A116" t="s">
        <v>23</v>
      </c>
      <c r="B116">
        <v>1980</v>
      </c>
      <c r="C116" t="s">
        <v>24</v>
      </c>
      <c r="E116" t="s">
        <v>25</v>
      </c>
      <c r="F116" t="s">
        <v>26</v>
      </c>
      <c r="G116" t="s">
        <v>52</v>
      </c>
      <c r="H116" t="s">
        <v>53</v>
      </c>
      <c r="I116" t="s">
        <v>54</v>
      </c>
      <c r="J116" s="1">
        <v>84043000</v>
      </c>
      <c r="L116" s="1">
        <v>72961000</v>
      </c>
      <c r="P116" s="1">
        <v>6639396000</v>
      </c>
      <c r="R116">
        <v>91</v>
      </c>
      <c r="T116" s="1">
        <v>9299000</v>
      </c>
      <c r="V116" s="1">
        <v>111990000</v>
      </c>
      <c r="X116">
        <v>12</v>
      </c>
    </row>
    <row r="117" spans="1:24">
      <c r="A117" t="s">
        <v>23</v>
      </c>
      <c r="B117">
        <v>1981</v>
      </c>
      <c r="C117" t="s">
        <v>24</v>
      </c>
      <c r="E117" t="s">
        <v>25</v>
      </c>
      <c r="F117" t="s">
        <v>26</v>
      </c>
      <c r="G117" t="s">
        <v>52</v>
      </c>
      <c r="H117" t="s">
        <v>53</v>
      </c>
      <c r="I117" t="s">
        <v>54</v>
      </c>
      <c r="J117" s="1">
        <v>84097000</v>
      </c>
      <c r="L117" s="1">
        <v>74524000</v>
      </c>
      <c r="P117" s="1">
        <v>8118650000</v>
      </c>
      <c r="R117">
        <v>108.9</v>
      </c>
      <c r="T117" s="1">
        <v>8307000</v>
      </c>
      <c r="V117" s="1">
        <v>117891000</v>
      </c>
      <c r="X117">
        <v>14.2</v>
      </c>
    </row>
    <row r="118" spans="1:24">
      <c r="A118" t="s">
        <v>23</v>
      </c>
      <c r="B118">
        <v>1982</v>
      </c>
      <c r="C118" t="s">
        <v>24</v>
      </c>
      <c r="E118" t="s">
        <v>25</v>
      </c>
      <c r="F118" t="s">
        <v>26</v>
      </c>
      <c r="G118" t="s">
        <v>52</v>
      </c>
      <c r="H118" t="s">
        <v>53</v>
      </c>
      <c r="I118" t="s">
        <v>54</v>
      </c>
      <c r="J118" s="1">
        <v>81857000</v>
      </c>
      <c r="L118" s="1">
        <v>72719000</v>
      </c>
      <c r="P118" s="1">
        <v>8235101000</v>
      </c>
      <c r="R118">
        <v>113.2</v>
      </c>
      <c r="T118" s="1">
        <v>8252000</v>
      </c>
      <c r="V118" s="1">
        <v>117782000</v>
      </c>
      <c r="X118">
        <v>14.3</v>
      </c>
    </row>
    <row r="119" spans="1:24">
      <c r="A119" t="s">
        <v>23</v>
      </c>
      <c r="B119">
        <v>1983</v>
      </c>
      <c r="C119" t="s">
        <v>24</v>
      </c>
      <c r="E119" t="s">
        <v>25</v>
      </c>
      <c r="F119" t="s">
        <v>26</v>
      </c>
      <c r="G119" t="s">
        <v>52</v>
      </c>
      <c r="H119" t="s">
        <v>53</v>
      </c>
      <c r="I119" t="s">
        <v>54</v>
      </c>
      <c r="J119" s="1">
        <v>60207000</v>
      </c>
      <c r="L119" s="1">
        <v>51479000</v>
      </c>
      <c r="P119" s="1">
        <v>4174251000</v>
      </c>
      <c r="R119">
        <v>81.099999999999994</v>
      </c>
      <c r="T119" s="1">
        <v>7808000</v>
      </c>
      <c r="V119" s="1">
        <v>96238000</v>
      </c>
      <c r="X119">
        <v>12.3</v>
      </c>
    </row>
    <row r="120" spans="1:24">
      <c r="A120" t="s">
        <v>23</v>
      </c>
      <c r="B120">
        <v>1984</v>
      </c>
      <c r="C120" t="s">
        <v>24</v>
      </c>
      <c r="E120" t="s">
        <v>25</v>
      </c>
      <c r="F120" t="s">
        <v>26</v>
      </c>
      <c r="G120" t="s">
        <v>52</v>
      </c>
      <c r="H120" t="s">
        <v>53</v>
      </c>
      <c r="I120" t="s">
        <v>54</v>
      </c>
      <c r="J120" s="1">
        <v>80517000</v>
      </c>
      <c r="L120" s="1">
        <v>71897000</v>
      </c>
      <c r="P120" s="1">
        <v>7672130000</v>
      </c>
      <c r="R120">
        <v>106.7</v>
      </c>
      <c r="T120" s="1">
        <v>7535000</v>
      </c>
      <c r="V120" s="1">
        <v>104491000</v>
      </c>
      <c r="X120">
        <v>13.9</v>
      </c>
    </row>
    <row r="121" spans="1:24">
      <c r="A121" t="s">
        <v>23</v>
      </c>
      <c r="B121">
        <v>1985</v>
      </c>
      <c r="C121" t="s">
        <v>24</v>
      </c>
      <c r="E121" t="s">
        <v>25</v>
      </c>
      <c r="F121" t="s">
        <v>26</v>
      </c>
      <c r="G121" t="s">
        <v>52</v>
      </c>
      <c r="H121" t="s">
        <v>53</v>
      </c>
      <c r="I121" t="s">
        <v>54</v>
      </c>
      <c r="J121" s="1">
        <v>83398000</v>
      </c>
      <c r="L121" s="1">
        <v>75209000</v>
      </c>
      <c r="P121" s="1">
        <v>8875453000</v>
      </c>
      <c r="R121">
        <v>118</v>
      </c>
      <c r="T121" s="1">
        <v>7155000</v>
      </c>
      <c r="V121" s="1">
        <v>102664000</v>
      </c>
      <c r="X121">
        <v>14.3</v>
      </c>
    </row>
    <row r="122" spans="1:24">
      <c r="A122" t="s">
        <v>23</v>
      </c>
      <c r="B122">
        <v>1986</v>
      </c>
      <c r="C122" t="s">
        <v>24</v>
      </c>
      <c r="E122" t="s">
        <v>25</v>
      </c>
      <c r="F122" t="s">
        <v>26</v>
      </c>
      <c r="G122" t="s">
        <v>52</v>
      </c>
      <c r="H122" t="s">
        <v>53</v>
      </c>
      <c r="I122" t="s">
        <v>54</v>
      </c>
      <c r="J122" s="1">
        <v>76580000</v>
      </c>
      <c r="L122" s="1">
        <v>68907000</v>
      </c>
      <c r="P122" s="1">
        <v>8225764000</v>
      </c>
      <c r="R122">
        <v>119.4</v>
      </c>
      <c r="T122" s="1">
        <v>6418000</v>
      </c>
      <c r="V122" s="1">
        <v>90227000</v>
      </c>
      <c r="X122">
        <v>14.1</v>
      </c>
    </row>
    <row r="123" spans="1:24">
      <c r="A123" t="s">
        <v>23</v>
      </c>
      <c r="B123">
        <v>1987</v>
      </c>
      <c r="C123" t="s">
        <v>24</v>
      </c>
      <c r="E123" t="s">
        <v>25</v>
      </c>
      <c r="F123" t="s">
        <v>26</v>
      </c>
      <c r="G123" t="s">
        <v>52</v>
      </c>
      <c r="H123" t="s">
        <v>53</v>
      </c>
      <c r="I123" t="s">
        <v>54</v>
      </c>
      <c r="J123" s="1">
        <v>66200000</v>
      </c>
      <c r="L123" s="1">
        <v>59505000</v>
      </c>
      <c r="P123" s="1">
        <v>7131300000</v>
      </c>
      <c r="R123">
        <v>119.8</v>
      </c>
      <c r="T123" s="1">
        <v>5994000</v>
      </c>
      <c r="V123" s="1">
        <v>86442000</v>
      </c>
      <c r="X123">
        <v>14.4</v>
      </c>
    </row>
    <row r="124" spans="1:24">
      <c r="A124" t="s">
        <v>23</v>
      </c>
      <c r="B124">
        <v>1988</v>
      </c>
      <c r="C124" t="s">
        <v>24</v>
      </c>
      <c r="E124" t="s">
        <v>25</v>
      </c>
      <c r="F124" t="s">
        <v>26</v>
      </c>
      <c r="G124" t="s">
        <v>52</v>
      </c>
      <c r="H124" t="s">
        <v>53</v>
      </c>
      <c r="I124" t="s">
        <v>54</v>
      </c>
      <c r="J124" s="1">
        <v>67717000</v>
      </c>
      <c r="L124" s="1">
        <v>58250000</v>
      </c>
      <c r="P124" s="1">
        <v>4928681000</v>
      </c>
      <c r="R124">
        <v>84.6</v>
      </c>
      <c r="T124" s="1">
        <v>8301000</v>
      </c>
      <c r="V124" s="1">
        <v>78911000</v>
      </c>
      <c r="X124">
        <v>9.5</v>
      </c>
    </row>
    <row r="125" spans="1:24">
      <c r="A125" t="s">
        <v>23</v>
      </c>
      <c r="B125">
        <v>1989</v>
      </c>
      <c r="C125" t="s">
        <v>24</v>
      </c>
      <c r="E125" t="s">
        <v>25</v>
      </c>
      <c r="F125" t="s">
        <v>26</v>
      </c>
      <c r="G125" t="s">
        <v>52</v>
      </c>
      <c r="H125" t="s">
        <v>53</v>
      </c>
      <c r="I125" t="s">
        <v>54</v>
      </c>
      <c r="J125" s="1">
        <v>72322000</v>
      </c>
      <c r="L125" s="1">
        <v>64783000</v>
      </c>
      <c r="P125" s="1">
        <v>7531953000</v>
      </c>
      <c r="R125">
        <v>116.3</v>
      </c>
      <c r="T125" s="1">
        <v>6606000</v>
      </c>
      <c r="V125" s="1">
        <v>86111000</v>
      </c>
      <c r="X125">
        <v>13</v>
      </c>
    </row>
    <row r="126" spans="1:24">
      <c r="A126" t="s">
        <v>23</v>
      </c>
      <c r="B126">
        <v>1990</v>
      </c>
      <c r="C126" t="s">
        <v>24</v>
      </c>
      <c r="E126" t="s">
        <v>25</v>
      </c>
      <c r="F126" t="s">
        <v>26</v>
      </c>
      <c r="G126" t="s">
        <v>52</v>
      </c>
      <c r="H126" t="s">
        <v>53</v>
      </c>
      <c r="I126" t="s">
        <v>54</v>
      </c>
      <c r="J126" s="1">
        <v>74166000</v>
      </c>
      <c r="L126" s="1">
        <v>66952000</v>
      </c>
      <c r="P126" s="1">
        <v>7934028000</v>
      </c>
      <c r="R126">
        <v>118.5</v>
      </c>
      <c r="T126" s="1">
        <v>6123000</v>
      </c>
      <c r="V126" s="1">
        <v>86820000</v>
      </c>
      <c r="X126">
        <v>14.2</v>
      </c>
    </row>
    <row r="127" spans="1:24">
      <c r="A127" t="s">
        <v>23</v>
      </c>
      <c r="B127">
        <v>1991</v>
      </c>
      <c r="C127" t="s">
        <v>24</v>
      </c>
      <c r="E127" t="s">
        <v>25</v>
      </c>
      <c r="F127" t="s">
        <v>26</v>
      </c>
      <c r="G127" t="s">
        <v>52</v>
      </c>
      <c r="H127" t="s">
        <v>53</v>
      </c>
      <c r="I127" t="s">
        <v>54</v>
      </c>
      <c r="J127" s="1">
        <v>75957000</v>
      </c>
      <c r="L127" s="1">
        <v>68822000</v>
      </c>
      <c r="P127" s="1">
        <v>7474765000</v>
      </c>
      <c r="R127">
        <v>108.6</v>
      </c>
      <c r="T127" s="1">
        <v>6140000</v>
      </c>
      <c r="V127" s="1">
        <v>81216000</v>
      </c>
      <c r="X127">
        <v>13.2</v>
      </c>
    </row>
    <row r="128" spans="1:24">
      <c r="A128" t="s">
        <v>23</v>
      </c>
      <c r="B128">
        <v>1992</v>
      </c>
      <c r="C128" t="s">
        <v>24</v>
      </c>
      <c r="E128" t="s">
        <v>25</v>
      </c>
      <c r="F128" t="s">
        <v>26</v>
      </c>
      <c r="G128" t="s">
        <v>52</v>
      </c>
      <c r="H128" t="s">
        <v>53</v>
      </c>
      <c r="I128" t="s">
        <v>54</v>
      </c>
      <c r="J128" s="1">
        <v>79311000</v>
      </c>
      <c r="L128" s="1">
        <v>72077000</v>
      </c>
      <c r="P128" s="1">
        <v>9476698000</v>
      </c>
      <c r="R128">
        <v>131.5</v>
      </c>
      <c r="T128" s="1">
        <v>6069000</v>
      </c>
      <c r="V128" s="1">
        <v>87663000</v>
      </c>
      <c r="X128">
        <v>14.4</v>
      </c>
    </row>
    <row r="129" spans="1:24">
      <c r="A129" t="s">
        <v>23</v>
      </c>
      <c r="B129">
        <v>1993</v>
      </c>
      <c r="C129" t="s">
        <v>24</v>
      </c>
      <c r="E129" t="s">
        <v>25</v>
      </c>
      <c r="F129" t="s">
        <v>26</v>
      </c>
      <c r="G129" t="s">
        <v>52</v>
      </c>
      <c r="H129" t="s">
        <v>53</v>
      </c>
      <c r="I129" t="s">
        <v>54</v>
      </c>
      <c r="J129" s="1">
        <v>73239000</v>
      </c>
      <c r="L129" s="1">
        <v>62933000</v>
      </c>
      <c r="P129" s="1">
        <v>6337730000</v>
      </c>
      <c r="R129">
        <v>100.7</v>
      </c>
      <c r="T129" s="1">
        <v>6823000</v>
      </c>
      <c r="V129" s="1">
        <v>81131000</v>
      </c>
      <c r="X129">
        <v>11.9</v>
      </c>
    </row>
    <row r="130" spans="1:24">
      <c r="A130" t="s">
        <v>23</v>
      </c>
      <c r="B130">
        <v>1994</v>
      </c>
      <c r="C130" t="s">
        <v>24</v>
      </c>
      <c r="E130" t="s">
        <v>25</v>
      </c>
      <c r="F130" t="s">
        <v>26</v>
      </c>
      <c r="G130" t="s">
        <v>52</v>
      </c>
      <c r="H130" t="s">
        <v>53</v>
      </c>
      <c r="I130" t="s">
        <v>54</v>
      </c>
      <c r="J130" s="1">
        <v>78921000</v>
      </c>
      <c r="L130" s="1">
        <v>72514000</v>
      </c>
      <c r="P130" s="1">
        <v>10050520000</v>
      </c>
      <c r="R130">
        <v>138.6</v>
      </c>
      <c r="T130" s="1">
        <v>5717000</v>
      </c>
      <c r="V130" s="1">
        <v>90170000</v>
      </c>
      <c r="X130">
        <v>15.8</v>
      </c>
    </row>
    <row r="131" spans="1:24">
      <c r="A131" t="s">
        <v>23</v>
      </c>
      <c r="B131">
        <v>1995</v>
      </c>
      <c r="C131" t="s">
        <v>24</v>
      </c>
      <c r="E131" t="s">
        <v>25</v>
      </c>
      <c r="F131" t="s">
        <v>26</v>
      </c>
      <c r="G131" t="s">
        <v>52</v>
      </c>
      <c r="H131" t="s">
        <v>53</v>
      </c>
      <c r="I131" t="s">
        <v>54</v>
      </c>
      <c r="J131" s="1">
        <v>71479000</v>
      </c>
      <c r="L131" s="1">
        <v>65210000</v>
      </c>
      <c r="P131" s="1">
        <v>7400051000</v>
      </c>
      <c r="R131">
        <v>113.5</v>
      </c>
      <c r="T131" s="1">
        <v>5321000</v>
      </c>
      <c r="V131" s="1">
        <v>78181000</v>
      </c>
      <c r="X131">
        <v>14.7</v>
      </c>
    </row>
    <row r="132" spans="1:24">
      <c r="A132" t="s">
        <v>23</v>
      </c>
      <c r="B132">
        <v>1996</v>
      </c>
      <c r="C132" t="s">
        <v>24</v>
      </c>
      <c r="E132" t="s">
        <v>25</v>
      </c>
      <c r="F132" t="s">
        <v>26</v>
      </c>
      <c r="G132" t="s">
        <v>52</v>
      </c>
      <c r="H132" t="s">
        <v>53</v>
      </c>
      <c r="I132" t="s">
        <v>54</v>
      </c>
      <c r="J132" s="1">
        <v>79229000</v>
      </c>
      <c r="L132" s="1">
        <v>72644000</v>
      </c>
      <c r="N132">
        <v>3.55</v>
      </c>
      <c r="P132" s="1">
        <v>9232557000</v>
      </c>
      <c r="R132">
        <v>127.1</v>
      </c>
      <c r="T132" s="1">
        <v>5607000</v>
      </c>
      <c r="V132" s="1">
        <v>86581000</v>
      </c>
      <c r="X132">
        <v>15.4</v>
      </c>
    </row>
    <row r="133" spans="1:24">
      <c r="A133" t="s">
        <v>23</v>
      </c>
      <c r="B133">
        <v>1997</v>
      </c>
      <c r="C133" t="s">
        <v>24</v>
      </c>
      <c r="E133" t="s">
        <v>25</v>
      </c>
      <c r="F133" t="s">
        <v>26</v>
      </c>
      <c r="G133" t="s">
        <v>52</v>
      </c>
      <c r="H133" t="s">
        <v>53</v>
      </c>
      <c r="I133" t="s">
        <v>54</v>
      </c>
      <c r="J133" s="1">
        <v>79537000</v>
      </c>
      <c r="L133" s="1">
        <v>72671000</v>
      </c>
      <c r="N133">
        <v>2.6</v>
      </c>
      <c r="P133" s="1">
        <v>9206832000</v>
      </c>
      <c r="R133">
        <v>126.7</v>
      </c>
      <c r="T133" s="1">
        <v>6054000</v>
      </c>
      <c r="V133" s="1">
        <v>97192000</v>
      </c>
      <c r="X133">
        <v>16.100000000000001</v>
      </c>
    </row>
    <row r="134" spans="1:24">
      <c r="A134" t="s">
        <v>23</v>
      </c>
      <c r="B134">
        <v>1998</v>
      </c>
      <c r="C134" t="s">
        <v>24</v>
      </c>
      <c r="E134" t="s">
        <v>25</v>
      </c>
      <c r="F134" t="s">
        <v>26</v>
      </c>
      <c r="G134" t="s">
        <v>52</v>
      </c>
      <c r="H134" t="s">
        <v>53</v>
      </c>
      <c r="I134" t="s">
        <v>54</v>
      </c>
      <c r="J134" s="1">
        <v>80165000</v>
      </c>
      <c r="L134" s="1">
        <v>72589000</v>
      </c>
      <c r="N134">
        <v>2.2000000000000002</v>
      </c>
      <c r="P134" s="1">
        <v>9758685000</v>
      </c>
      <c r="R134">
        <v>134.4</v>
      </c>
      <c r="T134" s="1">
        <v>5913000</v>
      </c>
      <c r="V134" s="1">
        <v>95479000</v>
      </c>
      <c r="X134">
        <v>16.100000000000001</v>
      </c>
    </row>
    <row r="135" spans="1:24">
      <c r="A135" t="s">
        <v>23</v>
      </c>
      <c r="B135">
        <v>1999</v>
      </c>
      <c r="C135" t="s">
        <v>24</v>
      </c>
      <c r="E135" t="s">
        <v>25</v>
      </c>
      <c r="F135" t="s">
        <v>26</v>
      </c>
      <c r="G135" t="s">
        <v>52</v>
      </c>
      <c r="H135" t="s">
        <v>53</v>
      </c>
      <c r="I135" t="s">
        <v>54</v>
      </c>
      <c r="J135" s="1">
        <v>77386000</v>
      </c>
      <c r="L135" s="1">
        <v>70487000</v>
      </c>
      <c r="N135">
        <v>1.89</v>
      </c>
      <c r="P135" s="1">
        <v>9430612000</v>
      </c>
      <c r="R135">
        <v>133.80000000000001</v>
      </c>
      <c r="T135" s="1">
        <v>6037000</v>
      </c>
      <c r="V135" s="1">
        <v>95633000</v>
      </c>
      <c r="X135">
        <v>15.8</v>
      </c>
    </row>
    <row r="136" spans="1:24">
      <c r="A136" t="s">
        <v>23</v>
      </c>
      <c r="B136">
        <v>2000</v>
      </c>
      <c r="C136" t="s">
        <v>24</v>
      </c>
      <c r="E136" t="s">
        <v>25</v>
      </c>
      <c r="F136" t="s">
        <v>26</v>
      </c>
      <c r="G136" t="s">
        <v>52</v>
      </c>
      <c r="H136" t="s">
        <v>53</v>
      </c>
      <c r="I136" t="s">
        <v>54</v>
      </c>
      <c r="J136" s="1">
        <v>79551000</v>
      </c>
      <c r="L136" s="1">
        <v>72440000</v>
      </c>
      <c r="N136">
        <v>1.86</v>
      </c>
      <c r="P136" s="1">
        <v>9915051000</v>
      </c>
      <c r="R136">
        <v>136.9</v>
      </c>
      <c r="T136" s="1">
        <v>6082000</v>
      </c>
      <c r="V136" s="1">
        <v>102156000</v>
      </c>
      <c r="X136">
        <v>16.8</v>
      </c>
    </row>
    <row r="137" spans="1:24">
      <c r="A137" t="s">
        <v>23</v>
      </c>
      <c r="B137">
        <v>2001</v>
      </c>
      <c r="C137" t="s">
        <v>24</v>
      </c>
      <c r="E137" t="s">
        <v>25</v>
      </c>
      <c r="F137" t="s">
        <v>26</v>
      </c>
      <c r="G137" t="s">
        <v>52</v>
      </c>
      <c r="H137" t="s">
        <v>53</v>
      </c>
      <c r="I137" t="s">
        <v>54</v>
      </c>
      <c r="J137" s="1">
        <v>75702000</v>
      </c>
      <c r="L137" s="1">
        <v>68768000</v>
      </c>
      <c r="N137">
        <v>1.89</v>
      </c>
      <c r="P137" s="1">
        <v>9502580000</v>
      </c>
      <c r="R137">
        <v>138.19999999999999</v>
      </c>
      <c r="T137" s="1">
        <v>6142000</v>
      </c>
      <c r="V137" s="1">
        <v>101992000</v>
      </c>
      <c r="X137">
        <v>16.600000000000001</v>
      </c>
    </row>
    <row r="138" spans="1:24">
      <c r="A138" t="s">
        <v>23</v>
      </c>
      <c r="B138">
        <v>2002</v>
      </c>
      <c r="C138" t="s">
        <v>24</v>
      </c>
      <c r="E138" t="s">
        <v>25</v>
      </c>
      <c r="F138" t="s">
        <v>26</v>
      </c>
      <c r="G138" t="s">
        <v>52</v>
      </c>
      <c r="H138" t="s">
        <v>53</v>
      </c>
      <c r="I138" t="s">
        <v>54</v>
      </c>
      <c r="J138" s="1">
        <v>78894000</v>
      </c>
      <c r="L138" s="1">
        <v>69330000</v>
      </c>
      <c r="N138">
        <v>2.13</v>
      </c>
      <c r="P138" s="1">
        <v>8966787000</v>
      </c>
      <c r="R138">
        <v>129.30000000000001</v>
      </c>
      <c r="T138" s="1">
        <v>7122000</v>
      </c>
      <c r="V138" s="1">
        <v>102293000</v>
      </c>
      <c r="X138">
        <v>14.4</v>
      </c>
    </row>
    <row r="139" spans="1:24">
      <c r="A139" t="s">
        <v>23</v>
      </c>
      <c r="B139">
        <v>2003</v>
      </c>
      <c r="C139" t="s">
        <v>24</v>
      </c>
      <c r="E139" t="s">
        <v>25</v>
      </c>
      <c r="F139" t="s">
        <v>26</v>
      </c>
      <c r="G139" t="s">
        <v>52</v>
      </c>
      <c r="H139" t="s">
        <v>53</v>
      </c>
      <c r="I139" t="s">
        <v>54</v>
      </c>
      <c r="J139" s="1">
        <v>78603000</v>
      </c>
      <c r="L139" s="1">
        <v>70944000</v>
      </c>
      <c r="N139">
        <v>2.27</v>
      </c>
      <c r="P139" s="1">
        <v>10087292000</v>
      </c>
      <c r="R139">
        <v>142.19999999999999</v>
      </c>
      <c r="T139" s="1">
        <v>6583000</v>
      </c>
      <c r="V139" s="1">
        <v>107378000</v>
      </c>
      <c r="X139">
        <v>16.3</v>
      </c>
    </row>
    <row r="140" spans="1:24">
      <c r="A140" t="s">
        <v>23</v>
      </c>
      <c r="B140">
        <v>2004</v>
      </c>
      <c r="C140" t="s">
        <v>24</v>
      </c>
      <c r="E140" t="s">
        <v>25</v>
      </c>
      <c r="F140" t="s">
        <v>26</v>
      </c>
      <c r="G140" t="s">
        <v>52</v>
      </c>
      <c r="H140" t="s">
        <v>53</v>
      </c>
      <c r="I140" t="s">
        <v>54</v>
      </c>
      <c r="J140" s="1">
        <v>80929000</v>
      </c>
      <c r="L140" s="1">
        <v>73631000</v>
      </c>
      <c r="N140">
        <v>2.4700000000000002</v>
      </c>
      <c r="P140" s="1">
        <v>11805581000</v>
      </c>
      <c r="R140">
        <v>160.30000000000001</v>
      </c>
      <c r="T140" s="1">
        <v>6101000</v>
      </c>
      <c r="V140" s="1">
        <v>107293000</v>
      </c>
      <c r="X140">
        <v>17.600000000000001</v>
      </c>
    </row>
    <row r="141" spans="1:24">
      <c r="A141" t="s">
        <v>23</v>
      </c>
      <c r="B141">
        <v>2005</v>
      </c>
      <c r="C141" t="s">
        <v>24</v>
      </c>
      <c r="E141" t="s">
        <v>25</v>
      </c>
      <c r="F141" t="s">
        <v>26</v>
      </c>
      <c r="G141" t="s">
        <v>52</v>
      </c>
      <c r="H141" t="s">
        <v>53</v>
      </c>
      <c r="I141" t="s">
        <v>54</v>
      </c>
      <c r="J141" s="1">
        <v>81779000</v>
      </c>
      <c r="L141" s="1">
        <v>75117000</v>
      </c>
      <c r="N141">
        <v>1.96</v>
      </c>
      <c r="P141" s="1">
        <v>11112187000</v>
      </c>
      <c r="R141">
        <v>147.9</v>
      </c>
      <c r="T141" s="1">
        <v>5930000</v>
      </c>
      <c r="V141" s="1">
        <v>106486000</v>
      </c>
      <c r="X141">
        <v>18</v>
      </c>
    </row>
    <row r="142" spans="1:24">
      <c r="A142" t="s">
        <v>23</v>
      </c>
      <c r="B142">
        <v>2006</v>
      </c>
      <c r="C142" t="s">
        <v>24</v>
      </c>
      <c r="E142" t="s">
        <v>25</v>
      </c>
      <c r="F142" t="s">
        <v>26</v>
      </c>
      <c r="G142" t="s">
        <v>52</v>
      </c>
      <c r="H142" t="s">
        <v>53</v>
      </c>
      <c r="I142" t="s">
        <v>54</v>
      </c>
      <c r="J142" s="1">
        <v>78327000</v>
      </c>
      <c r="L142" s="1">
        <v>70638000</v>
      </c>
      <c r="N142">
        <v>2.2799999999999998</v>
      </c>
      <c r="P142" s="1">
        <v>10531123000</v>
      </c>
      <c r="R142">
        <v>149.1</v>
      </c>
      <c r="T142" s="1">
        <v>6487000</v>
      </c>
      <c r="V142" s="1">
        <v>105294000</v>
      </c>
      <c r="X142">
        <v>16.2</v>
      </c>
    </row>
    <row r="143" spans="1:24">
      <c r="A143" t="s">
        <v>23</v>
      </c>
      <c r="B143">
        <v>2007</v>
      </c>
      <c r="C143" t="s">
        <v>24</v>
      </c>
      <c r="E143" t="s">
        <v>25</v>
      </c>
      <c r="F143" t="s">
        <v>26</v>
      </c>
      <c r="G143" t="s">
        <v>52</v>
      </c>
      <c r="H143" t="s">
        <v>53</v>
      </c>
      <c r="I143" t="s">
        <v>54</v>
      </c>
      <c r="J143" s="1">
        <v>93527000</v>
      </c>
      <c r="L143" s="1">
        <v>86520000</v>
      </c>
      <c r="N143">
        <v>3.39</v>
      </c>
      <c r="P143" s="1">
        <v>13037875000</v>
      </c>
      <c r="R143">
        <v>150.69999999999999</v>
      </c>
      <c r="T143" s="1">
        <v>6060000</v>
      </c>
      <c r="V143" s="1">
        <v>106229000</v>
      </c>
      <c r="X143">
        <v>17.5</v>
      </c>
    </row>
    <row r="144" spans="1:24">
      <c r="A144" t="s">
        <v>23</v>
      </c>
      <c r="B144">
        <v>2008</v>
      </c>
      <c r="C144" t="s">
        <v>24</v>
      </c>
      <c r="E144" t="s">
        <v>25</v>
      </c>
      <c r="F144" t="s">
        <v>26</v>
      </c>
      <c r="G144" t="s">
        <v>52</v>
      </c>
      <c r="H144" t="s">
        <v>53</v>
      </c>
      <c r="I144" t="s">
        <v>54</v>
      </c>
      <c r="J144" s="1">
        <v>85982000</v>
      </c>
      <c r="L144" s="1">
        <v>78570000</v>
      </c>
      <c r="N144">
        <v>4.78</v>
      </c>
      <c r="P144" s="1">
        <v>12043203000</v>
      </c>
      <c r="R144">
        <v>153.30000000000001</v>
      </c>
      <c r="T144" s="1">
        <v>5971000</v>
      </c>
      <c r="V144" s="1">
        <v>111792000</v>
      </c>
      <c r="X144">
        <v>18.7</v>
      </c>
    </row>
    <row r="145" spans="1:24">
      <c r="A145" t="s">
        <v>23</v>
      </c>
      <c r="B145">
        <v>2009</v>
      </c>
      <c r="C145" t="s">
        <v>24</v>
      </c>
      <c r="E145" t="s">
        <v>25</v>
      </c>
      <c r="F145" t="s">
        <v>26</v>
      </c>
      <c r="G145" t="s">
        <v>52</v>
      </c>
      <c r="H145" t="s">
        <v>53</v>
      </c>
      <c r="I145" t="s">
        <v>54</v>
      </c>
      <c r="J145" s="1">
        <v>86382000</v>
      </c>
      <c r="L145" s="1">
        <v>79490000</v>
      </c>
      <c r="N145">
        <v>3.75</v>
      </c>
      <c r="P145" s="1">
        <v>13067156000</v>
      </c>
      <c r="R145">
        <v>164.4</v>
      </c>
      <c r="T145" s="1">
        <v>5605000</v>
      </c>
      <c r="V145" s="1">
        <v>108221000</v>
      </c>
      <c r="X145">
        <v>19.3</v>
      </c>
    </row>
    <row r="146" spans="1:24">
      <c r="A146" t="s">
        <v>23</v>
      </c>
      <c r="B146">
        <v>2010</v>
      </c>
      <c r="C146" t="s">
        <v>24</v>
      </c>
      <c r="E146" t="s">
        <v>25</v>
      </c>
      <c r="F146" t="s">
        <v>26</v>
      </c>
      <c r="G146" t="s">
        <v>52</v>
      </c>
      <c r="H146" t="s">
        <v>53</v>
      </c>
      <c r="I146" t="s">
        <v>54</v>
      </c>
      <c r="J146" s="1">
        <v>88192000</v>
      </c>
      <c r="L146" s="1">
        <v>81446000</v>
      </c>
      <c r="N146">
        <v>3.83</v>
      </c>
      <c r="P146" s="1">
        <v>12425330000</v>
      </c>
      <c r="R146">
        <v>152.6</v>
      </c>
      <c r="T146" s="1">
        <v>5567000</v>
      </c>
      <c r="V146" s="1">
        <v>107314000</v>
      </c>
      <c r="X146">
        <v>19.3</v>
      </c>
    </row>
    <row r="147" spans="1:24">
      <c r="A147" t="s">
        <v>23</v>
      </c>
      <c r="B147">
        <v>2011</v>
      </c>
      <c r="C147" t="s">
        <v>24</v>
      </c>
      <c r="E147" t="s">
        <v>25</v>
      </c>
      <c r="F147" t="s">
        <v>26</v>
      </c>
      <c r="G147" t="s">
        <v>52</v>
      </c>
      <c r="H147" t="s">
        <v>53</v>
      </c>
      <c r="I147" t="s">
        <v>54</v>
      </c>
      <c r="J147" s="1">
        <v>91936000</v>
      </c>
      <c r="L147" s="1">
        <v>83879000</v>
      </c>
      <c r="N147">
        <v>6.02</v>
      </c>
      <c r="P147" s="1">
        <v>12313956000</v>
      </c>
      <c r="R147">
        <v>146.80000000000001</v>
      </c>
      <c r="T147" s="1">
        <v>5935000</v>
      </c>
      <c r="V147" s="1">
        <v>109091000</v>
      </c>
      <c r="X147">
        <v>18.399999999999999</v>
      </c>
    </row>
    <row r="148" spans="1:24">
      <c r="A148" t="s">
        <v>23</v>
      </c>
      <c r="B148">
        <v>2012</v>
      </c>
      <c r="C148" t="s">
        <v>24</v>
      </c>
      <c r="E148" t="s">
        <v>25</v>
      </c>
      <c r="F148" t="s">
        <v>26</v>
      </c>
      <c r="G148" t="s">
        <v>52</v>
      </c>
      <c r="H148" t="s">
        <v>53</v>
      </c>
      <c r="I148" t="s">
        <v>54</v>
      </c>
      <c r="J148" s="1">
        <v>97291000</v>
      </c>
      <c r="L148" s="1">
        <v>87365000</v>
      </c>
      <c r="N148">
        <v>6.67</v>
      </c>
      <c r="P148" s="1">
        <v>10755111000</v>
      </c>
      <c r="R148">
        <v>123.1</v>
      </c>
      <c r="T148" s="1">
        <v>7419000</v>
      </c>
      <c r="V148" s="1">
        <v>116148000</v>
      </c>
      <c r="X148">
        <v>15.7</v>
      </c>
    </row>
    <row r="149" spans="1:24">
      <c r="A149" t="s">
        <v>23</v>
      </c>
      <c r="B149">
        <v>2013</v>
      </c>
      <c r="C149" t="s">
        <v>24</v>
      </c>
      <c r="E149" t="s">
        <v>25</v>
      </c>
      <c r="F149" t="s">
        <v>26</v>
      </c>
      <c r="G149" t="s">
        <v>52</v>
      </c>
      <c r="H149" t="s">
        <v>53</v>
      </c>
      <c r="I149" t="s">
        <v>54</v>
      </c>
      <c r="J149" s="1">
        <v>95365000</v>
      </c>
      <c r="L149" s="1">
        <v>87451000</v>
      </c>
      <c r="N149">
        <v>6.15</v>
      </c>
      <c r="P149" s="1">
        <v>13828964000</v>
      </c>
      <c r="R149">
        <v>158.1</v>
      </c>
      <c r="T149" s="1">
        <v>6281000</v>
      </c>
      <c r="V149" s="1">
        <v>118296000</v>
      </c>
      <c r="X149">
        <v>18.8</v>
      </c>
    </row>
    <row r="150" spans="1:24">
      <c r="A150" t="s">
        <v>23</v>
      </c>
      <c r="B150">
        <v>2014</v>
      </c>
      <c r="C150" t="s">
        <v>24</v>
      </c>
      <c r="E150" t="s">
        <v>25</v>
      </c>
      <c r="F150" t="s">
        <v>26</v>
      </c>
      <c r="G150" t="s">
        <v>52</v>
      </c>
      <c r="H150" t="s">
        <v>53</v>
      </c>
      <c r="I150" t="s">
        <v>54</v>
      </c>
      <c r="J150" s="1">
        <v>90597000</v>
      </c>
      <c r="L150" s="1">
        <v>83136000</v>
      </c>
      <c r="N150">
        <v>4.1100000000000003</v>
      </c>
      <c r="P150" s="1">
        <v>14215532000</v>
      </c>
      <c r="R150">
        <v>171</v>
      </c>
      <c r="T150" s="1">
        <v>6371000</v>
      </c>
      <c r="V150" s="1">
        <v>128048000</v>
      </c>
      <c r="X150">
        <v>20.100000000000001</v>
      </c>
    </row>
  </sheetData>
  <sortState ref="A2:Y150">
    <sortCondition ref="B2:B15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workbookViewId="0">
      <pane xSplit="2" ySplit="5" topLeftCell="C6" activePane="bottomRight" state="frozen"/>
      <selection pane="topRight" activeCell="D1" sqref="D1"/>
      <selection pane="bottomLeft" activeCell="A7" sqref="A7"/>
      <selection pane="bottomRight" activeCell="N59" sqref="N59"/>
    </sheetView>
  </sheetViews>
  <sheetFormatPr defaultRowHeight="12.75"/>
  <cols>
    <col min="1" max="1" width="16.7109375" style="43" customWidth="1"/>
    <col min="2" max="2" width="1.7109375" style="43" customWidth="1"/>
    <col min="3" max="49" width="5.7109375" style="43" customWidth="1"/>
    <col min="50" max="16384" width="9.140625" style="43"/>
  </cols>
  <sheetData>
    <row r="1" spans="1:49" ht="12.75" customHeight="1">
      <c r="A1" s="114" t="s">
        <v>111</v>
      </c>
      <c r="B1" s="87"/>
      <c r="C1" s="87"/>
      <c r="D1" s="87"/>
      <c r="E1" s="87"/>
      <c r="F1" s="87"/>
      <c r="G1" s="87"/>
      <c r="H1" s="87"/>
      <c r="I1" s="87"/>
      <c r="J1" s="87"/>
      <c r="K1" s="87"/>
      <c r="L1" s="87"/>
      <c r="M1" s="87"/>
      <c r="N1" s="87"/>
      <c r="O1" s="87"/>
      <c r="P1" s="87"/>
      <c r="Q1" s="86"/>
    </row>
    <row r="2" spans="1:49">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row>
    <row r="3" spans="1:49" ht="13.5" thickBot="1">
      <c r="A3" s="113" t="s">
        <v>22</v>
      </c>
      <c r="B3" s="113"/>
      <c r="C3" s="112">
        <v>1964</v>
      </c>
      <c r="D3" s="112">
        <v>1965</v>
      </c>
      <c r="E3" s="112">
        <v>1966</v>
      </c>
      <c r="F3" s="112">
        <v>1967</v>
      </c>
      <c r="G3" s="112">
        <v>1968</v>
      </c>
      <c r="H3" s="112">
        <v>1969</v>
      </c>
      <c r="I3" s="112">
        <v>1970</v>
      </c>
      <c r="J3" s="112">
        <v>1971</v>
      </c>
      <c r="K3" s="112">
        <v>1972</v>
      </c>
      <c r="L3" s="112">
        <v>1973</v>
      </c>
      <c r="M3" s="112">
        <v>1974</v>
      </c>
      <c r="N3" s="112">
        <v>1975</v>
      </c>
      <c r="O3" s="112">
        <v>1976</v>
      </c>
      <c r="P3" s="112">
        <v>1977</v>
      </c>
      <c r="Q3" s="112">
        <v>1978</v>
      </c>
      <c r="R3" s="112">
        <v>1979</v>
      </c>
      <c r="S3" s="112">
        <v>1980</v>
      </c>
      <c r="T3" s="112">
        <v>1981</v>
      </c>
      <c r="U3" s="112">
        <v>1982</v>
      </c>
      <c r="V3" s="112">
        <v>1983</v>
      </c>
      <c r="W3" s="112">
        <v>1984</v>
      </c>
      <c r="X3" s="112">
        <v>1985</v>
      </c>
      <c r="Y3" s="112">
        <v>1986</v>
      </c>
      <c r="Z3" s="112">
        <v>1987</v>
      </c>
      <c r="AA3" s="112">
        <v>1988</v>
      </c>
      <c r="AB3" s="112">
        <v>1989</v>
      </c>
      <c r="AC3" s="112">
        <v>1990</v>
      </c>
      <c r="AD3" s="112">
        <v>1991</v>
      </c>
      <c r="AE3" s="112">
        <v>1992</v>
      </c>
      <c r="AF3" s="112">
        <v>1993</v>
      </c>
      <c r="AG3" s="112">
        <v>1994</v>
      </c>
      <c r="AH3" s="112">
        <v>1995</v>
      </c>
      <c r="AI3" s="112">
        <v>1996</v>
      </c>
      <c r="AJ3" s="112">
        <v>1997</v>
      </c>
      <c r="AK3" s="112">
        <v>1998</v>
      </c>
      <c r="AL3" s="112">
        <v>1999</v>
      </c>
      <c r="AM3" s="112">
        <v>2000</v>
      </c>
      <c r="AN3" s="112">
        <v>2001</v>
      </c>
      <c r="AO3" s="112">
        <v>2002</v>
      </c>
      <c r="AP3" s="112">
        <v>2003</v>
      </c>
      <c r="AQ3" s="111">
        <v>2004</v>
      </c>
      <c r="AR3" s="110">
        <v>2005</v>
      </c>
      <c r="AS3" s="110">
        <v>2006</v>
      </c>
      <c r="AT3" s="110">
        <v>2007</v>
      </c>
      <c r="AU3" s="110">
        <v>2008</v>
      </c>
      <c r="AV3" s="110">
        <v>2009</v>
      </c>
      <c r="AW3" s="110">
        <v>2010</v>
      </c>
    </row>
    <row r="4" spans="1:49" ht="13.5" thickTop="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row>
    <row r="5" spans="1:49">
      <c r="A5" s="87"/>
      <c r="B5" s="98"/>
      <c r="C5" s="108" t="s">
        <v>102</v>
      </c>
      <c r="D5" s="107"/>
      <c r="E5" s="107"/>
      <c r="F5" s="107"/>
      <c r="G5" s="107"/>
      <c r="H5" s="105"/>
      <c r="I5" s="107"/>
      <c r="J5" s="107"/>
      <c r="K5" s="107"/>
      <c r="L5" s="107"/>
      <c r="M5" s="107"/>
      <c r="N5" s="107"/>
      <c r="O5" s="107"/>
      <c r="P5" s="107"/>
      <c r="Q5" s="107"/>
      <c r="R5" s="107"/>
      <c r="S5" s="107"/>
      <c r="T5" s="107"/>
      <c r="U5" s="105"/>
      <c r="V5" s="107"/>
      <c r="W5" s="107"/>
      <c r="X5" s="107"/>
      <c r="Y5" s="107"/>
      <c r="Z5" s="107"/>
      <c r="AA5" s="107"/>
      <c r="AB5" s="107"/>
      <c r="AC5" s="107"/>
      <c r="AD5" s="107"/>
      <c r="AE5" s="107"/>
      <c r="AF5" s="107"/>
      <c r="AG5" s="107"/>
      <c r="AH5" s="107"/>
      <c r="AI5" s="107"/>
      <c r="AJ5" s="107"/>
      <c r="AK5" s="107"/>
      <c r="AL5" s="107"/>
      <c r="AM5" s="107"/>
      <c r="AN5" s="107"/>
      <c r="AO5" s="107"/>
      <c r="AP5" s="107"/>
      <c r="AQ5" s="106"/>
      <c r="AR5" s="105"/>
      <c r="AS5" s="104"/>
      <c r="AT5" s="104"/>
      <c r="AU5" s="104"/>
      <c r="AV5" s="104"/>
      <c r="AW5" s="104"/>
    </row>
    <row r="6" spans="1:49">
      <c r="A6" s="87"/>
      <c r="B6" s="9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6"/>
    </row>
    <row r="7" spans="1:49">
      <c r="A7" s="98" t="s">
        <v>101</v>
      </c>
      <c r="B7" s="98" t="s">
        <v>15</v>
      </c>
      <c r="C7" s="102">
        <v>99</v>
      </c>
      <c r="D7" s="102">
        <v>99</v>
      </c>
      <c r="E7" s="102">
        <v>100</v>
      </c>
      <c r="F7" s="102">
        <v>99</v>
      </c>
      <c r="G7" s="102">
        <v>100</v>
      </c>
      <c r="H7" s="102">
        <v>100</v>
      </c>
      <c r="I7" s="102">
        <v>100</v>
      </c>
      <c r="J7" s="102" t="s">
        <v>73</v>
      </c>
      <c r="K7" s="102" t="s">
        <v>73</v>
      </c>
      <c r="L7" s="102" t="s">
        <v>73</v>
      </c>
      <c r="M7" s="102" t="s">
        <v>73</v>
      </c>
      <c r="N7" s="102" t="s">
        <v>73</v>
      </c>
      <c r="O7" s="102" t="s">
        <v>73</v>
      </c>
      <c r="P7" s="102" t="s">
        <v>73</v>
      </c>
      <c r="Q7" s="102" t="s">
        <v>73</v>
      </c>
      <c r="R7" s="102" t="s">
        <v>73</v>
      </c>
      <c r="S7" s="102" t="s">
        <v>73</v>
      </c>
      <c r="T7" s="102" t="s">
        <v>73</v>
      </c>
      <c r="U7" s="102" t="s">
        <v>73</v>
      </c>
      <c r="V7" s="102" t="s">
        <v>73</v>
      </c>
      <c r="W7" s="102" t="s">
        <v>73</v>
      </c>
      <c r="X7" s="102" t="s">
        <v>73</v>
      </c>
      <c r="Y7" s="102" t="s">
        <v>73</v>
      </c>
      <c r="Z7" s="102" t="s">
        <v>73</v>
      </c>
      <c r="AA7" s="102" t="s">
        <v>73</v>
      </c>
      <c r="AB7" s="102" t="s">
        <v>73</v>
      </c>
      <c r="AC7" s="102" t="s">
        <v>73</v>
      </c>
      <c r="AD7" s="102" t="s">
        <v>73</v>
      </c>
      <c r="AE7" s="102" t="s">
        <v>73</v>
      </c>
      <c r="AF7" s="102" t="s">
        <v>73</v>
      </c>
      <c r="AG7" s="102" t="s">
        <v>73</v>
      </c>
      <c r="AH7" s="102" t="s">
        <v>73</v>
      </c>
      <c r="AI7" s="102" t="s">
        <v>73</v>
      </c>
      <c r="AJ7" s="102" t="s">
        <v>73</v>
      </c>
      <c r="AK7" s="102" t="s">
        <v>73</v>
      </c>
      <c r="AL7" s="102" t="s">
        <v>73</v>
      </c>
      <c r="AM7" s="102" t="s">
        <v>73</v>
      </c>
      <c r="AN7" s="102" t="s">
        <v>73</v>
      </c>
      <c r="AO7" s="102" t="s">
        <v>73</v>
      </c>
      <c r="AP7" s="102" t="s">
        <v>73</v>
      </c>
      <c r="AQ7" s="95" t="s">
        <v>73</v>
      </c>
      <c r="AR7" s="95" t="s">
        <v>73</v>
      </c>
      <c r="AS7" s="95" t="s">
        <v>73</v>
      </c>
      <c r="AT7" s="95" t="s">
        <v>73</v>
      </c>
      <c r="AU7" s="95" t="s">
        <v>73</v>
      </c>
      <c r="AV7" s="95" t="s">
        <v>73</v>
      </c>
      <c r="AW7" s="95" t="s">
        <v>73</v>
      </c>
    </row>
    <row r="8" spans="1:49">
      <c r="A8" s="98" t="s">
        <v>100</v>
      </c>
      <c r="B8" s="98" t="s">
        <v>15</v>
      </c>
      <c r="C8" s="102" t="s">
        <v>73</v>
      </c>
      <c r="D8" s="102" t="s">
        <v>73</v>
      </c>
      <c r="E8" s="102" t="s">
        <v>73</v>
      </c>
      <c r="F8" s="102" t="s">
        <v>73</v>
      </c>
      <c r="G8" s="102" t="s">
        <v>73</v>
      </c>
      <c r="H8" s="102" t="s">
        <v>73</v>
      </c>
      <c r="I8" s="102" t="s">
        <v>73</v>
      </c>
      <c r="J8" s="102">
        <v>99</v>
      </c>
      <c r="K8" s="102">
        <v>98</v>
      </c>
      <c r="L8" s="102">
        <v>96</v>
      </c>
      <c r="M8" s="102">
        <v>92</v>
      </c>
      <c r="N8" s="102">
        <v>88</v>
      </c>
      <c r="O8" s="102">
        <v>94</v>
      </c>
      <c r="P8" s="102">
        <v>96</v>
      </c>
      <c r="Q8" s="102">
        <v>96</v>
      </c>
      <c r="R8" s="102">
        <v>96</v>
      </c>
      <c r="S8" s="102" t="s">
        <v>73</v>
      </c>
      <c r="T8" s="102" t="s">
        <v>73</v>
      </c>
      <c r="U8" s="102" t="s">
        <v>73</v>
      </c>
      <c r="V8" s="102" t="s">
        <v>73</v>
      </c>
      <c r="W8" s="102" t="s">
        <v>73</v>
      </c>
      <c r="X8" s="102" t="s">
        <v>73</v>
      </c>
      <c r="Y8" s="102" t="s">
        <v>73</v>
      </c>
      <c r="Z8" s="102" t="s">
        <v>73</v>
      </c>
      <c r="AA8" s="102" t="s">
        <v>73</v>
      </c>
      <c r="AB8" s="102" t="s">
        <v>73</v>
      </c>
      <c r="AC8" s="102" t="s">
        <v>73</v>
      </c>
      <c r="AD8" s="102" t="s">
        <v>73</v>
      </c>
      <c r="AE8" s="102" t="s">
        <v>73</v>
      </c>
      <c r="AF8" s="102" t="s">
        <v>73</v>
      </c>
      <c r="AG8" s="102" t="s">
        <v>73</v>
      </c>
      <c r="AH8" s="102" t="s">
        <v>73</v>
      </c>
      <c r="AI8" s="102" t="s">
        <v>73</v>
      </c>
      <c r="AJ8" s="102" t="s">
        <v>73</v>
      </c>
      <c r="AK8" s="102">
        <v>93</v>
      </c>
      <c r="AL8" s="102">
        <v>98</v>
      </c>
      <c r="AM8" s="102">
        <v>95</v>
      </c>
      <c r="AN8" s="103">
        <v>87.9</v>
      </c>
      <c r="AO8" s="102" t="s">
        <v>73</v>
      </c>
      <c r="AP8" s="102">
        <v>89</v>
      </c>
      <c r="AQ8" s="95" t="s">
        <v>73</v>
      </c>
      <c r="AR8" s="95">
        <v>89</v>
      </c>
      <c r="AS8" s="95" t="s">
        <v>73</v>
      </c>
      <c r="AT8" s="95" t="s">
        <v>73</v>
      </c>
      <c r="AU8" s="95" t="s">
        <v>73</v>
      </c>
      <c r="AV8" s="95" t="s">
        <v>73</v>
      </c>
      <c r="AW8" s="95">
        <v>98</v>
      </c>
    </row>
    <row r="9" spans="1:49">
      <c r="A9" s="98" t="s">
        <v>99</v>
      </c>
      <c r="B9" s="98" t="s">
        <v>15</v>
      </c>
      <c r="C9" s="102" t="s">
        <v>73</v>
      </c>
      <c r="D9" s="102" t="s">
        <v>73</v>
      </c>
      <c r="E9" s="102" t="s">
        <v>73</v>
      </c>
      <c r="F9" s="102" t="s">
        <v>73</v>
      </c>
      <c r="G9" s="102" t="s">
        <v>73</v>
      </c>
      <c r="H9" s="102" t="s">
        <v>73</v>
      </c>
      <c r="I9" s="102" t="s">
        <v>73</v>
      </c>
      <c r="J9" s="102">
        <v>100</v>
      </c>
      <c r="K9" s="102">
        <v>96</v>
      </c>
      <c r="L9" s="102">
        <v>98</v>
      </c>
      <c r="M9" s="102">
        <v>96</v>
      </c>
      <c r="N9" s="102">
        <v>96</v>
      </c>
      <c r="O9" s="102">
        <v>96</v>
      </c>
      <c r="P9" s="102" t="s">
        <v>73</v>
      </c>
      <c r="Q9" s="102" t="s">
        <v>73</v>
      </c>
      <c r="R9" s="102" t="s">
        <v>73</v>
      </c>
      <c r="S9" s="102" t="s">
        <v>73</v>
      </c>
      <c r="T9" s="102" t="s">
        <v>73</v>
      </c>
      <c r="U9" s="102" t="s">
        <v>73</v>
      </c>
      <c r="V9" s="102" t="s">
        <v>73</v>
      </c>
      <c r="W9" s="102" t="s">
        <v>73</v>
      </c>
      <c r="X9" s="102" t="s">
        <v>73</v>
      </c>
      <c r="Y9" s="102" t="s">
        <v>73</v>
      </c>
      <c r="Z9" s="102" t="s">
        <v>73</v>
      </c>
      <c r="AA9" s="102" t="s">
        <v>73</v>
      </c>
      <c r="AB9" s="102" t="s">
        <v>73</v>
      </c>
      <c r="AC9" s="102" t="s">
        <v>73</v>
      </c>
      <c r="AD9" s="102" t="s">
        <v>73</v>
      </c>
      <c r="AE9" s="102" t="s">
        <v>73</v>
      </c>
      <c r="AF9" s="102" t="s">
        <v>73</v>
      </c>
      <c r="AG9" s="102" t="s">
        <v>73</v>
      </c>
      <c r="AH9" s="102">
        <v>90</v>
      </c>
      <c r="AI9" s="102" t="s">
        <v>73</v>
      </c>
      <c r="AJ9" s="102" t="s">
        <v>73</v>
      </c>
      <c r="AK9" s="102" t="s">
        <v>73</v>
      </c>
      <c r="AL9" s="102" t="s">
        <v>73</v>
      </c>
      <c r="AM9" s="102" t="s">
        <v>73</v>
      </c>
      <c r="AN9" s="102" t="s">
        <v>73</v>
      </c>
      <c r="AO9" s="102" t="s">
        <v>73</v>
      </c>
      <c r="AP9" s="102" t="s">
        <v>73</v>
      </c>
      <c r="AQ9" s="95" t="s">
        <v>73</v>
      </c>
      <c r="AR9" s="95" t="s">
        <v>73</v>
      </c>
      <c r="AS9" s="95" t="s">
        <v>73</v>
      </c>
      <c r="AT9" s="95" t="s">
        <v>73</v>
      </c>
      <c r="AU9" s="95" t="s">
        <v>73</v>
      </c>
      <c r="AV9" s="95" t="s">
        <v>73</v>
      </c>
      <c r="AW9" s="95" t="s">
        <v>73</v>
      </c>
    </row>
    <row r="10" spans="1:49">
      <c r="A10" s="98" t="s">
        <v>98</v>
      </c>
      <c r="B10" s="98" t="s">
        <v>15</v>
      </c>
      <c r="C10" s="102" t="s">
        <v>73</v>
      </c>
      <c r="D10" s="102">
        <v>100</v>
      </c>
      <c r="E10" s="102">
        <v>97</v>
      </c>
      <c r="F10" s="102">
        <v>96</v>
      </c>
      <c r="G10" s="102">
        <v>100</v>
      </c>
      <c r="H10" s="102">
        <v>100</v>
      </c>
      <c r="I10" s="102">
        <v>98</v>
      </c>
      <c r="J10" s="102" t="s">
        <v>73</v>
      </c>
      <c r="K10" s="102" t="s">
        <v>73</v>
      </c>
      <c r="L10" s="102" t="s">
        <v>73</v>
      </c>
      <c r="M10" s="102" t="s">
        <v>73</v>
      </c>
      <c r="N10" s="102" t="s">
        <v>73</v>
      </c>
      <c r="O10" s="102" t="s">
        <v>73</v>
      </c>
      <c r="P10" s="102" t="s">
        <v>73</v>
      </c>
      <c r="Q10" s="102" t="s">
        <v>73</v>
      </c>
      <c r="R10" s="102" t="s">
        <v>73</v>
      </c>
      <c r="S10" s="102" t="s">
        <v>73</v>
      </c>
      <c r="T10" s="102" t="s">
        <v>73</v>
      </c>
      <c r="U10" s="102" t="s">
        <v>73</v>
      </c>
      <c r="V10" s="102" t="s">
        <v>73</v>
      </c>
      <c r="W10" s="102" t="s">
        <v>73</v>
      </c>
      <c r="X10" s="102" t="s">
        <v>73</v>
      </c>
      <c r="Y10" s="102" t="s">
        <v>73</v>
      </c>
      <c r="Z10" s="102" t="s">
        <v>73</v>
      </c>
      <c r="AA10" s="102" t="s">
        <v>73</v>
      </c>
      <c r="AB10" s="102" t="s">
        <v>73</v>
      </c>
      <c r="AC10" s="102" t="s">
        <v>73</v>
      </c>
      <c r="AD10" s="102" t="s">
        <v>73</v>
      </c>
      <c r="AE10" s="102" t="s">
        <v>73</v>
      </c>
      <c r="AF10" s="102" t="s">
        <v>73</v>
      </c>
      <c r="AG10" s="102" t="s">
        <v>73</v>
      </c>
      <c r="AH10" s="102" t="s">
        <v>73</v>
      </c>
      <c r="AI10" s="102" t="s">
        <v>73</v>
      </c>
      <c r="AJ10" s="102" t="s">
        <v>73</v>
      </c>
      <c r="AK10" s="102" t="s">
        <v>73</v>
      </c>
      <c r="AL10" s="102" t="s">
        <v>73</v>
      </c>
      <c r="AM10" s="102" t="s">
        <v>73</v>
      </c>
      <c r="AN10" s="102" t="s">
        <v>73</v>
      </c>
      <c r="AO10" s="102" t="s">
        <v>73</v>
      </c>
      <c r="AP10" s="102" t="s">
        <v>73</v>
      </c>
      <c r="AQ10" s="95" t="s">
        <v>73</v>
      </c>
      <c r="AR10" s="95" t="s">
        <v>73</v>
      </c>
      <c r="AS10" s="95" t="s">
        <v>73</v>
      </c>
      <c r="AT10" s="95" t="s">
        <v>73</v>
      </c>
      <c r="AU10" s="95" t="s">
        <v>73</v>
      </c>
      <c r="AV10" s="95" t="s">
        <v>73</v>
      </c>
      <c r="AW10" s="95" t="s">
        <v>73</v>
      </c>
    </row>
    <row r="11" spans="1:49">
      <c r="A11" s="98" t="s">
        <v>97</v>
      </c>
      <c r="B11" s="98" t="s">
        <v>15</v>
      </c>
      <c r="C11" s="102">
        <v>99</v>
      </c>
      <c r="D11" s="102">
        <v>100</v>
      </c>
      <c r="E11" s="102">
        <v>99</v>
      </c>
      <c r="F11" s="102">
        <v>100</v>
      </c>
      <c r="G11" s="102">
        <v>100</v>
      </c>
      <c r="H11" s="102">
        <v>99</v>
      </c>
      <c r="I11" s="102">
        <v>100</v>
      </c>
      <c r="J11" s="102">
        <v>99</v>
      </c>
      <c r="K11" s="102">
        <v>99</v>
      </c>
      <c r="L11" s="102">
        <v>98</v>
      </c>
      <c r="M11" s="102">
        <v>99</v>
      </c>
      <c r="N11" s="102">
        <v>99</v>
      </c>
      <c r="O11" s="102">
        <v>100</v>
      </c>
      <c r="P11" s="102">
        <v>100</v>
      </c>
      <c r="Q11" s="102">
        <v>99</v>
      </c>
      <c r="R11" s="102">
        <v>100</v>
      </c>
      <c r="S11" s="102">
        <v>100</v>
      </c>
      <c r="T11" s="102" t="s">
        <v>73</v>
      </c>
      <c r="U11" s="102" t="s">
        <v>73</v>
      </c>
      <c r="V11" s="102" t="s">
        <v>73</v>
      </c>
      <c r="W11" s="102" t="s">
        <v>73</v>
      </c>
      <c r="X11" s="102" t="s">
        <v>73</v>
      </c>
      <c r="Y11" s="102" t="s">
        <v>73</v>
      </c>
      <c r="Z11" s="102" t="s">
        <v>73</v>
      </c>
      <c r="AA11" s="102" t="s">
        <v>73</v>
      </c>
      <c r="AB11" s="102" t="s">
        <v>73</v>
      </c>
      <c r="AC11" s="102" t="s">
        <v>73</v>
      </c>
      <c r="AD11" s="102" t="s">
        <v>73</v>
      </c>
      <c r="AE11" s="102" t="s">
        <v>73</v>
      </c>
      <c r="AF11" s="102" t="s">
        <v>73</v>
      </c>
      <c r="AG11" s="102" t="s">
        <v>73</v>
      </c>
      <c r="AH11" s="102">
        <v>100</v>
      </c>
      <c r="AI11" s="102" t="s">
        <v>73</v>
      </c>
      <c r="AJ11" s="102" t="s">
        <v>73</v>
      </c>
      <c r="AK11" s="102" t="s">
        <v>73</v>
      </c>
      <c r="AL11" s="102" t="s">
        <v>73</v>
      </c>
      <c r="AM11" s="102" t="s">
        <v>73</v>
      </c>
      <c r="AN11" s="102">
        <v>96</v>
      </c>
      <c r="AO11" s="102" t="s">
        <v>73</v>
      </c>
      <c r="AP11" s="102" t="s">
        <v>73</v>
      </c>
      <c r="AQ11" s="95" t="s">
        <v>73</v>
      </c>
      <c r="AR11" s="95">
        <v>98</v>
      </c>
      <c r="AS11" s="95" t="s">
        <v>73</v>
      </c>
      <c r="AT11" s="95" t="s">
        <v>73</v>
      </c>
      <c r="AU11" s="95" t="s">
        <v>73</v>
      </c>
      <c r="AV11" s="95" t="s">
        <v>73</v>
      </c>
      <c r="AW11" s="95">
        <v>90</v>
      </c>
    </row>
    <row r="12" spans="1:49">
      <c r="A12" s="98"/>
      <c r="B12" s="98"/>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95"/>
      <c r="AR12" s="95"/>
      <c r="AS12" s="95"/>
      <c r="AT12" s="95"/>
      <c r="AU12" s="95"/>
      <c r="AV12" s="95"/>
      <c r="AW12" s="95"/>
    </row>
    <row r="13" spans="1:49">
      <c r="A13" s="98" t="s">
        <v>96</v>
      </c>
      <c r="B13" s="98" t="s">
        <v>15</v>
      </c>
      <c r="C13" s="102">
        <v>89</v>
      </c>
      <c r="D13" s="102">
        <v>90</v>
      </c>
      <c r="E13" s="102">
        <v>96</v>
      </c>
      <c r="F13" s="102">
        <v>93</v>
      </c>
      <c r="G13" s="102">
        <v>96</v>
      </c>
      <c r="H13" s="102">
        <v>96</v>
      </c>
      <c r="I13" s="102">
        <v>95</v>
      </c>
      <c r="J13" s="102">
        <v>95</v>
      </c>
      <c r="K13" s="102">
        <v>96</v>
      </c>
      <c r="L13" s="102">
        <v>94</v>
      </c>
      <c r="M13" s="102">
        <v>96</v>
      </c>
      <c r="N13" s="102">
        <v>96</v>
      </c>
      <c r="O13" s="102">
        <v>99</v>
      </c>
      <c r="P13" s="102">
        <v>98</v>
      </c>
      <c r="Q13" s="102">
        <v>97</v>
      </c>
      <c r="R13" s="102">
        <v>99</v>
      </c>
      <c r="S13" s="102">
        <v>98</v>
      </c>
      <c r="T13" s="102">
        <v>98</v>
      </c>
      <c r="U13" s="102">
        <v>99</v>
      </c>
      <c r="V13" s="102">
        <v>99</v>
      </c>
      <c r="W13" s="102">
        <v>99</v>
      </c>
      <c r="X13" s="102">
        <v>98</v>
      </c>
      <c r="Y13" s="102">
        <v>97</v>
      </c>
      <c r="Z13" s="102">
        <v>98</v>
      </c>
      <c r="AA13" s="102">
        <v>100</v>
      </c>
      <c r="AB13" s="102">
        <v>99</v>
      </c>
      <c r="AC13" s="102">
        <v>100</v>
      </c>
      <c r="AD13" s="102">
        <v>99</v>
      </c>
      <c r="AE13" s="102">
        <v>99</v>
      </c>
      <c r="AF13" s="102">
        <v>98</v>
      </c>
      <c r="AG13" s="102">
        <v>98</v>
      </c>
      <c r="AH13" s="102">
        <v>99</v>
      </c>
      <c r="AI13" s="102">
        <v>100</v>
      </c>
      <c r="AJ13" s="102">
        <v>99</v>
      </c>
      <c r="AK13" s="102">
        <v>99</v>
      </c>
      <c r="AL13" s="102">
        <v>98</v>
      </c>
      <c r="AM13" s="102">
        <v>95</v>
      </c>
      <c r="AN13" s="103">
        <v>98</v>
      </c>
      <c r="AO13" s="102">
        <v>94</v>
      </c>
      <c r="AP13" s="102">
        <v>98</v>
      </c>
      <c r="AQ13" s="95" t="s">
        <v>73</v>
      </c>
      <c r="AR13" s="95">
        <v>98</v>
      </c>
      <c r="AS13" s="95" t="s">
        <v>73</v>
      </c>
      <c r="AT13" s="95" t="s">
        <v>73</v>
      </c>
      <c r="AU13" s="95" t="s">
        <v>73</v>
      </c>
      <c r="AV13" s="95" t="s">
        <v>73</v>
      </c>
      <c r="AW13" s="95">
        <v>98</v>
      </c>
    </row>
    <row r="14" spans="1:49">
      <c r="A14" s="98" t="s">
        <v>95</v>
      </c>
      <c r="B14" s="98" t="s">
        <v>15</v>
      </c>
      <c r="C14" s="102">
        <v>99</v>
      </c>
      <c r="D14" s="102">
        <v>100</v>
      </c>
      <c r="E14" s="102">
        <v>99</v>
      </c>
      <c r="F14" s="102">
        <v>99</v>
      </c>
      <c r="G14" s="102">
        <v>100</v>
      </c>
      <c r="H14" s="102">
        <v>99</v>
      </c>
      <c r="I14" s="102">
        <v>99</v>
      </c>
      <c r="J14" s="102">
        <v>99</v>
      </c>
      <c r="K14" s="102">
        <v>100</v>
      </c>
      <c r="L14" s="102">
        <v>98</v>
      </c>
      <c r="M14" s="102">
        <v>99</v>
      </c>
      <c r="N14" s="102">
        <v>98</v>
      </c>
      <c r="O14" s="102">
        <v>100</v>
      </c>
      <c r="P14" s="102">
        <v>99</v>
      </c>
      <c r="Q14" s="102">
        <v>99</v>
      </c>
      <c r="R14" s="102">
        <v>97</v>
      </c>
      <c r="S14" s="102">
        <v>99</v>
      </c>
      <c r="T14" s="102">
        <v>99</v>
      </c>
      <c r="U14" s="102">
        <v>99</v>
      </c>
      <c r="V14" s="102">
        <v>99</v>
      </c>
      <c r="W14" s="102">
        <v>99</v>
      </c>
      <c r="X14" s="102">
        <v>99</v>
      </c>
      <c r="Y14" s="102">
        <v>99</v>
      </c>
      <c r="Z14" s="102">
        <v>98</v>
      </c>
      <c r="AA14" s="102">
        <v>97</v>
      </c>
      <c r="AB14" s="102">
        <v>99</v>
      </c>
      <c r="AC14" s="102">
        <v>100</v>
      </c>
      <c r="AD14" s="102">
        <v>98</v>
      </c>
      <c r="AE14" s="102">
        <v>97</v>
      </c>
      <c r="AF14" s="102">
        <v>97</v>
      </c>
      <c r="AG14" s="102">
        <v>97</v>
      </c>
      <c r="AH14" s="102">
        <v>97</v>
      </c>
      <c r="AI14" s="102">
        <v>100</v>
      </c>
      <c r="AJ14" s="102">
        <v>100</v>
      </c>
      <c r="AK14" s="102">
        <v>100</v>
      </c>
      <c r="AL14" s="102">
        <v>99</v>
      </c>
      <c r="AM14" s="102">
        <v>99</v>
      </c>
      <c r="AN14" s="103">
        <v>97</v>
      </c>
      <c r="AO14" s="102">
        <v>99</v>
      </c>
      <c r="AP14" s="102">
        <v>99</v>
      </c>
      <c r="AQ14" s="95" t="s">
        <v>73</v>
      </c>
      <c r="AR14" s="95">
        <v>100</v>
      </c>
      <c r="AS14" s="95" t="s">
        <v>73</v>
      </c>
      <c r="AT14" s="95" t="s">
        <v>73</v>
      </c>
      <c r="AU14" s="95" t="s">
        <v>73</v>
      </c>
      <c r="AV14" s="95" t="s">
        <v>73</v>
      </c>
      <c r="AW14" s="95">
        <v>99</v>
      </c>
    </row>
    <row r="15" spans="1:49">
      <c r="A15" s="98" t="s">
        <v>94</v>
      </c>
      <c r="B15" s="98" t="s">
        <v>15</v>
      </c>
      <c r="C15" s="102">
        <v>80</v>
      </c>
      <c r="D15" s="102">
        <v>86</v>
      </c>
      <c r="E15" s="102">
        <v>91</v>
      </c>
      <c r="F15" s="102">
        <v>88</v>
      </c>
      <c r="G15" s="102">
        <v>87</v>
      </c>
      <c r="H15" s="102">
        <v>91</v>
      </c>
      <c r="I15" s="102">
        <v>94</v>
      </c>
      <c r="J15" s="102">
        <v>94</v>
      </c>
      <c r="K15" s="102">
        <v>94</v>
      </c>
      <c r="L15" s="102">
        <v>93</v>
      </c>
      <c r="M15" s="102">
        <v>90</v>
      </c>
      <c r="N15" s="102">
        <v>93</v>
      </c>
      <c r="O15" s="102">
        <v>98</v>
      </c>
      <c r="P15" s="102">
        <v>98</v>
      </c>
      <c r="Q15" s="102">
        <v>93</v>
      </c>
      <c r="R15" s="102">
        <v>98</v>
      </c>
      <c r="S15" s="102">
        <v>95</v>
      </c>
      <c r="T15" s="102">
        <v>97</v>
      </c>
      <c r="U15" s="102">
        <v>99</v>
      </c>
      <c r="V15" s="102">
        <v>95</v>
      </c>
      <c r="W15" s="102">
        <v>97</v>
      </c>
      <c r="X15" s="102">
        <v>99</v>
      </c>
      <c r="Y15" s="102">
        <v>98</v>
      </c>
      <c r="Z15" s="102">
        <v>98</v>
      </c>
      <c r="AA15" s="102">
        <v>99</v>
      </c>
      <c r="AB15" s="102">
        <v>99</v>
      </c>
      <c r="AC15" s="102">
        <v>96</v>
      </c>
      <c r="AD15" s="102">
        <v>98</v>
      </c>
      <c r="AE15" s="102">
        <v>96</v>
      </c>
      <c r="AF15" s="102">
        <v>98</v>
      </c>
      <c r="AG15" s="102">
        <v>98</v>
      </c>
      <c r="AH15" s="102">
        <v>97</v>
      </c>
      <c r="AI15" s="102">
        <v>98</v>
      </c>
      <c r="AJ15" s="102">
        <v>99</v>
      </c>
      <c r="AK15" s="102">
        <v>96</v>
      </c>
      <c r="AL15" s="102">
        <v>98</v>
      </c>
      <c r="AM15" s="102">
        <v>95</v>
      </c>
      <c r="AN15" s="103">
        <v>91</v>
      </c>
      <c r="AO15" s="102">
        <v>94</v>
      </c>
      <c r="AP15" s="102">
        <v>93</v>
      </c>
      <c r="AQ15" s="95" t="s">
        <v>73</v>
      </c>
      <c r="AR15" s="95">
        <v>92</v>
      </c>
      <c r="AS15" s="95" t="s">
        <v>73</v>
      </c>
      <c r="AT15" s="95" t="s">
        <v>73</v>
      </c>
      <c r="AU15" s="95" t="s">
        <v>73</v>
      </c>
      <c r="AV15" s="95" t="s">
        <v>73</v>
      </c>
      <c r="AW15" s="95">
        <v>95</v>
      </c>
    </row>
    <row r="16" spans="1:49">
      <c r="A16" s="98" t="s">
        <v>93</v>
      </c>
      <c r="B16" s="98" t="s">
        <v>15</v>
      </c>
      <c r="C16" s="102">
        <v>79</v>
      </c>
      <c r="D16" s="102">
        <v>84</v>
      </c>
      <c r="E16" s="102">
        <v>92</v>
      </c>
      <c r="F16" s="102">
        <v>90</v>
      </c>
      <c r="G16" s="102">
        <v>93</v>
      </c>
      <c r="H16" s="102">
        <v>93</v>
      </c>
      <c r="I16" s="102">
        <v>97</v>
      </c>
      <c r="J16" s="102">
        <v>98</v>
      </c>
      <c r="K16" s="102">
        <v>97</v>
      </c>
      <c r="L16" s="102">
        <v>96</v>
      </c>
      <c r="M16" s="102">
        <v>93</v>
      </c>
      <c r="N16" s="102">
        <v>99</v>
      </c>
      <c r="O16" s="102">
        <v>98</v>
      </c>
      <c r="P16" s="102">
        <v>99</v>
      </c>
      <c r="Q16" s="102">
        <v>93</v>
      </c>
      <c r="R16" s="102">
        <v>96</v>
      </c>
      <c r="S16" s="102">
        <v>99</v>
      </c>
      <c r="T16" s="102" t="s">
        <v>73</v>
      </c>
      <c r="U16" s="102" t="s">
        <v>73</v>
      </c>
      <c r="V16" s="102" t="s">
        <v>73</v>
      </c>
      <c r="W16" s="102" t="s">
        <v>73</v>
      </c>
      <c r="X16" s="102" t="s">
        <v>73</v>
      </c>
      <c r="Y16" s="102" t="s">
        <v>73</v>
      </c>
      <c r="Z16" s="102" t="s">
        <v>73</v>
      </c>
      <c r="AA16" s="102" t="s">
        <v>73</v>
      </c>
      <c r="AB16" s="102" t="s">
        <v>73</v>
      </c>
      <c r="AC16" s="102" t="s">
        <v>73</v>
      </c>
      <c r="AD16" s="102" t="s">
        <v>73</v>
      </c>
      <c r="AE16" s="102" t="s">
        <v>73</v>
      </c>
      <c r="AF16" s="102" t="s">
        <v>73</v>
      </c>
      <c r="AG16" s="102" t="s">
        <v>73</v>
      </c>
      <c r="AH16" s="102">
        <v>99</v>
      </c>
      <c r="AI16" s="102">
        <v>98</v>
      </c>
      <c r="AJ16" s="102" t="s">
        <v>73</v>
      </c>
      <c r="AK16" s="102">
        <v>100</v>
      </c>
      <c r="AL16" s="102">
        <v>99</v>
      </c>
      <c r="AM16" s="102">
        <v>100</v>
      </c>
      <c r="AN16" s="103">
        <v>96</v>
      </c>
      <c r="AO16" s="102" t="s">
        <v>73</v>
      </c>
      <c r="AP16" s="102">
        <v>99</v>
      </c>
      <c r="AQ16" s="95" t="s">
        <v>73</v>
      </c>
      <c r="AR16" s="95">
        <v>97</v>
      </c>
      <c r="AS16" s="95" t="s">
        <v>73</v>
      </c>
      <c r="AT16" s="95" t="s">
        <v>73</v>
      </c>
      <c r="AU16" s="95" t="s">
        <v>73</v>
      </c>
      <c r="AV16" s="95" t="s">
        <v>73</v>
      </c>
      <c r="AW16" s="95">
        <v>99</v>
      </c>
    </row>
    <row r="17" spans="1:49">
      <c r="A17" s="98" t="s">
        <v>92</v>
      </c>
      <c r="B17" s="98" t="s">
        <v>15</v>
      </c>
      <c r="C17" s="102">
        <v>96</v>
      </c>
      <c r="D17" s="102">
        <v>96</v>
      </c>
      <c r="E17" s="102">
        <v>97</v>
      </c>
      <c r="F17" s="102">
        <v>89</v>
      </c>
      <c r="G17" s="102">
        <v>98</v>
      </c>
      <c r="H17" s="102">
        <v>96</v>
      </c>
      <c r="I17" s="102">
        <v>97</v>
      </c>
      <c r="J17" s="102">
        <v>99</v>
      </c>
      <c r="K17" s="102">
        <v>98</v>
      </c>
      <c r="L17" s="102">
        <v>98</v>
      </c>
      <c r="M17" s="102">
        <v>100</v>
      </c>
      <c r="N17" s="102">
        <v>99</v>
      </c>
      <c r="O17" s="102">
        <v>100</v>
      </c>
      <c r="P17" s="102">
        <v>97</v>
      </c>
      <c r="Q17" s="102">
        <v>97</v>
      </c>
      <c r="R17" s="102">
        <v>96</v>
      </c>
      <c r="S17" s="102">
        <v>98</v>
      </c>
      <c r="T17" s="102" t="s">
        <v>73</v>
      </c>
      <c r="U17" s="102" t="s">
        <v>73</v>
      </c>
      <c r="V17" s="102" t="s">
        <v>73</v>
      </c>
      <c r="W17" s="102" t="s">
        <v>73</v>
      </c>
      <c r="X17" s="102" t="s">
        <v>73</v>
      </c>
      <c r="Y17" s="102" t="s">
        <v>73</v>
      </c>
      <c r="Z17" s="102" t="s">
        <v>73</v>
      </c>
      <c r="AA17" s="102" t="s">
        <v>73</v>
      </c>
      <c r="AB17" s="102" t="s">
        <v>73</v>
      </c>
      <c r="AC17" s="102" t="s">
        <v>73</v>
      </c>
      <c r="AD17" s="102" t="s">
        <v>73</v>
      </c>
      <c r="AE17" s="102" t="s">
        <v>73</v>
      </c>
      <c r="AF17" s="102" t="s">
        <v>73</v>
      </c>
      <c r="AG17" s="102" t="s">
        <v>73</v>
      </c>
      <c r="AH17" s="102">
        <v>98</v>
      </c>
      <c r="AI17" s="102">
        <v>98</v>
      </c>
      <c r="AJ17" s="102" t="s">
        <v>73</v>
      </c>
      <c r="AK17" s="102">
        <v>100</v>
      </c>
      <c r="AL17" s="102">
        <v>100</v>
      </c>
      <c r="AM17" s="102">
        <v>99</v>
      </c>
      <c r="AN17" s="103">
        <v>92</v>
      </c>
      <c r="AO17" s="102" t="s">
        <v>73</v>
      </c>
      <c r="AP17" s="102">
        <v>98</v>
      </c>
      <c r="AQ17" s="95" t="s">
        <v>73</v>
      </c>
      <c r="AR17" s="95">
        <v>98</v>
      </c>
      <c r="AS17" s="95" t="s">
        <v>73</v>
      </c>
      <c r="AT17" s="95" t="s">
        <v>73</v>
      </c>
      <c r="AU17" s="95" t="s">
        <v>73</v>
      </c>
      <c r="AV17" s="95" t="s">
        <v>73</v>
      </c>
      <c r="AW17" s="95">
        <v>96</v>
      </c>
    </row>
    <row r="18" spans="1:49">
      <c r="A18" s="98"/>
      <c r="B18" s="98"/>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95"/>
      <c r="AR18" s="95"/>
      <c r="AS18" s="95"/>
      <c r="AT18" s="95"/>
      <c r="AU18" s="95"/>
      <c r="AV18" s="95"/>
      <c r="AW18" s="95"/>
    </row>
    <row r="19" spans="1:49">
      <c r="A19" s="98" t="s">
        <v>91</v>
      </c>
      <c r="B19" s="98" t="s">
        <v>15</v>
      </c>
      <c r="C19" s="102" t="s">
        <v>73</v>
      </c>
      <c r="D19" s="102">
        <v>98</v>
      </c>
      <c r="E19" s="102">
        <v>99</v>
      </c>
      <c r="F19" s="102">
        <v>98</v>
      </c>
      <c r="G19" s="102">
        <v>98</v>
      </c>
      <c r="H19" s="102">
        <v>100</v>
      </c>
      <c r="I19" s="102">
        <v>97</v>
      </c>
      <c r="J19" s="102">
        <v>100</v>
      </c>
      <c r="K19" s="102">
        <v>100</v>
      </c>
      <c r="L19" s="102">
        <v>99</v>
      </c>
      <c r="M19" s="102">
        <v>100</v>
      </c>
      <c r="N19" s="102">
        <v>100</v>
      </c>
      <c r="O19" s="102">
        <v>100</v>
      </c>
      <c r="P19" s="102" t="s">
        <v>73</v>
      </c>
      <c r="Q19" s="102" t="s">
        <v>73</v>
      </c>
      <c r="R19" s="102" t="s">
        <v>73</v>
      </c>
      <c r="S19" s="102" t="s">
        <v>73</v>
      </c>
      <c r="T19" s="102" t="s">
        <v>73</v>
      </c>
      <c r="U19" s="102" t="s">
        <v>73</v>
      </c>
      <c r="V19" s="102" t="s">
        <v>73</v>
      </c>
      <c r="W19" s="102" t="s">
        <v>73</v>
      </c>
      <c r="X19" s="102" t="s">
        <v>73</v>
      </c>
      <c r="Y19" s="102" t="s">
        <v>73</v>
      </c>
      <c r="Z19" s="102" t="s">
        <v>73</v>
      </c>
      <c r="AA19" s="102" t="s">
        <v>73</v>
      </c>
      <c r="AB19" s="102" t="s">
        <v>73</v>
      </c>
      <c r="AC19" s="102" t="s">
        <v>73</v>
      </c>
      <c r="AD19" s="102" t="s">
        <v>73</v>
      </c>
      <c r="AE19" s="102" t="s">
        <v>73</v>
      </c>
      <c r="AF19" s="102" t="s">
        <v>73</v>
      </c>
      <c r="AG19" s="102" t="s">
        <v>73</v>
      </c>
      <c r="AH19" s="102" t="s">
        <v>73</v>
      </c>
      <c r="AI19" s="102" t="s">
        <v>73</v>
      </c>
      <c r="AJ19" s="102" t="s">
        <v>73</v>
      </c>
      <c r="AK19" s="102" t="s">
        <v>73</v>
      </c>
      <c r="AL19" s="102" t="s">
        <v>73</v>
      </c>
      <c r="AM19" s="102" t="s">
        <v>73</v>
      </c>
      <c r="AN19" s="102" t="s">
        <v>73</v>
      </c>
      <c r="AO19" s="102" t="s">
        <v>73</v>
      </c>
      <c r="AP19" s="102" t="s">
        <v>73</v>
      </c>
      <c r="AQ19" s="95" t="s">
        <v>73</v>
      </c>
      <c r="AR19" s="95" t="s">
        <v>73</v>
      </c>
      <c r="AS19" s="95" t="s">
        <v>73</v>
      </c>
      <c r="AT19" s="95" t="s">
        <v>73</v>
      </c>
      <c r="AU19" s="95" t="s">
        <v>73</v>
      </c>
      <c r="AV19" s="95" t="s">
        <v>73</v>
      </c>
      <c r="AW19" s="95" t="s">
        <v>73</v>
      </c>
    </row>
    <row r="20" spans="1:49">
      <c r="A20" s="98" t="s">
        <v>90</v>
      </c>
      <c r="B20" s="98" t="s">
        <v>15</v>
      </c>
      <c r="C20" s="102">
        <v>98</v>
      </c>
      <c r="D20" s="102">
        <v>96</v>
      </c>
      <c r="E20" s="102">
        <v>99</v>
      </c>
      <c r="F20" s="102">
        <v>99</v>
      </c>
      <c r="G20" s="102">
        <v>98</v>
      </c>
      <c r="H20" s="102">
        <v>99</v>
      </c>
      <c r="I20" s="102">
        <v>99</v>
      </c>
      <c r="J20" s="102">
        <v>98</v>
      </c>
      <c r="K20" s="102">
        <v>100</v>
      </c>
      <c r="L20" s="102">
        <v>98</v>
      </c>
      <c r="M20" s="102">
        <v>98</v>
      </c>
      <c r="N20" s="102">
        <v>99</v>
      </c>
      <c r="O20" s="102">
        <v>99</v>
      </c>
      <c r="P20" s="102">
        <v>99</v>
      </c>
      <c r="Q20" s="102">
        <v>98</v>
      </c>
      <c r="R20" s="102">
        <v>100</v>
      </c>
      <c r="S20" s="102">
        <v>100</v>
      </c>
      <c r="T20" s="102">
        <v>100</v>
      </c>
      <c r="U20" s="102">
        <v>100</v>
      </c>
      <c r="V20" s="102">
        <v>100</v>
      </c>
      <c r="W20" s="102">
        <v>100</v>
      </c>
      <c r="X20" s="102">
        <v>99</v>
      </c>
      <c r="Y20" s="102">
        <v>99</v>
      </c>
      <c r="Z20" s="102">
        <v>98</v>
      </c>
      <c r="AA20" s="102">
        <v>100</v>
      </c>
      <c r="AB20" s="102">
        <v>99</v>
      </c>
      <c r="AC20" s="102">
        <v>96</v>
      </c>
      <c r="AD20" s="102">
        <v>97</v>
      </c>
      <c r="AE20" s="102">
        <v>96</v>
      </c>
      <c r="AF20" s="102">
        <v>98</v>
      </c>
      <c r="AG20" s="102">
        <v>98</v>
      </c>
      <c r="AH20" s="102">
        <v>99</v>
      </c>
      <c r="AI20" s="102">
        <v>100</v>
      </c>
      <c r="AJ20" s="102">
        <v>100</v>
      </c>
      <c r="AK20" s="102">
        <v>95</v>
      </c>
      <c r="AL20" s="102">
        <v>100</v>
      </c>
      <c r="AM20" s="102">
        <v>99</v>
      </c>
      <c r="AN20" s="103">
        <v>94</v>
      </c>
      <c r="AO20" s="102" t="s">
        <v>73</v>
      </c>
      <c r="AP20" s="102">
        <v>99</v>
      </c>
      <c r="AQ20" s="95" t="s">
        <v>73</v>
      </c>
      <c r="AR20" s="95">
        <v>98</v>
      </c>
      <c r="AS20" s="95" t="s">
        <v>73</v>
      </c>
      <c r="AT20" s="95" t="s">
        <v>73</v>
      </c>
      <c r="AU20" s="95" t="s">
        <v>73</v>
      </c>
      <c r="AV20" s="95" t="s">
        <v>73</v>
      </c>
      <c r="AW20" s="95">
        <v>99</v>
      </c>
    </row>
    <row r="21" spans="1:49">
      <c r="A21" s="98" t="s">
        <v>89</v>
      </c>
      <c r="B21" s="98" t="s">
        <v>15</v>
      </c>
      <c r="C21" s="102">
        <v>79</v>
      </c>
      <c r="D21" s="102">
        <v>77</v>
      </c>
      <c r="E21" s="102">
        <v>86</v>
      </c>
      <c r="F21" s="102">
        <v>92</v>
      </c>
      <c r="G21" s="102">
        <v>97</v>
      </c>
      <c r="H21" s="102">
        <v>89</v>
      </c>
      <c r="I21" s="102">
        <v>93</v>
      </c>
      <c r="J21" s="102">
        <v>94</v>
      </c>
      <c r="K21" s="102">
        <v>90</v>
      </c>
      <c r="L21" s="102">
        <v>93</v>
      </c>
      <c r="M21" s="102">
        <v>94</v>
      </c>
      <c r="N21" s="102">
        <v>93</v>
      </c>
      <c r="O21" s="102">
        <v>97</v>
      </c>
      <c r="P21" s="102">
        <v>95</v>
      </c>
      <c r="Q21" s="102">
        <v>94</v>
      </c>
      <c r="R21" s="102">
        <v>94</v>
      </c>
      <c r="S21" s="102">
        <v>94</v>
      </c>
      <c r="T21" s="102">
        <v>98</v>
      </c>
      <c r="U21" s="102">
        <v>97</v>
      </c>
      <c r="V21" s="102">
        <v>97</v>
      </c>
      <c r="W21" s="102">
        <v>96</v>
      </c>
      <c r="X21" s="102">
        <v>95</v>
      </c>
      <c r="Y21" s="102">
        <v>95</v>
      </c>
      <c r="Z21" s="102">
        <v>95</v>
      </c>
      <c r="AA21" s="102">
        <v>96</v>
      </c>
      <c r="AB21" s="102">
        <v>97</v>
      </c>
      <c r="AC21" s="102">
        <v>96</v>
      </c>
      <c r="AD21" s="102">
        <v>97</v>
      </c>
      <c r="AE21" s="102">
        <v>97</v>
      </c>
      <c r="AF21" s="102">
        <v>97</v>
      </c>
      <c r="AG21" s="102">
        <v>96</v>
      </c>
      <c r="AH21" s="102">
        <v>96</v>
      </c>
      <c r="AI21" s="102">
        <v>97</v>
      </c>
      <c r="AJ21" s="102">
        <v>97</v>
      </c>
      <c r="AK21" s="102">
        <v>96</v>
      </c>
      <c r="AL21" s="102">
        <v>92</v>
      </c>
      <c r="AM21" s="102">
        <v>97</v>
      </c>
      <c r="AN21" s="103">
        <v>96</v>
      </c>
      <c r="AO21" s="102">
        <v>95</v>
      </c>
      <c r="AP21" s="102">
        <v>95</v>
      </c>
      <c r="AQ21" s="95" t="s">
        <v>73</v>
      </c>
      <c r="AR21" s="95">
        <v>94</v>
      </c>
      <c r="AS21" s="95" t="s">
        <v>73</v>
      </c>
      <c r="AT21" s="95" t="s">
        <v>73</v>
      </c>
      <c r="AU21" s="95" t="s">
        <v>73</v>
      </c>
      <c r="AV21" s="95" t="s">
        <v>73</v>
      </c>
      <c r="AW21" s="95">
        <v>87</v>
      </c>
    </row>
    <row r="22" spans="1:49">
      <c r="A22" s="98" t="s">
        <v>88</v>
      </c>
      <c r="B22" s="98" t="s">
        <v>15</v>
      </c>
      <c r="C22" s="102">
        <v>98</v>
      </c>
      <c r="D22" s="102">
        <v>97</v>
      </c>
      <c r="E22" s="102">
        <v>98</v>
      </c>
      <c r="F22" s="102">
        <v>79</v>
      </c>
      <c r="G22" s="102">
        <v>98</v>
      </c>
      <c r="H22" s="102">
        <v>98</v>
      </c>
      <c r="I22" s="102">
        <v>98</v>
      </c>
      <c r="J22" s="102" t="s">
        <v>73</v>
      </c>
      <c r="K22" s="102" t="s">
        <v>73</v>
      </c>
      <c r="L22" s="102" t="s">
        <v>73</v>
      </c>
      <c r="M22" s="102" t="s">
        <v>73</v>
      </c>
      <c r="N22" s="102" t="s">
        <v>73</v>
      </c>
      <c r="O22" s="102" t="s">
        <v>73</v>
      </c>
      <c r="P22" s="102" t="s">
        <v>73</v>
      </c>
      <c r="Q22" s="102" t="s">
        <v>73</v>
      </c>
      <c r="R22" s="102" t="s">
        <v>73</v>
      </c>
      <c r="S22" s="102" t="s">
        <v>73</v>
      </c>
      <c r="T22" s="102" t="s">
        <v>73</v>
      </c>
      <c r="U22" s="102" t="s">
        <v>73</v>
      </c>
      <c r="V22" s="102" t="s">
        <v>73</v>
      </c>
      <c r="W22" s="102" t="s">
        <v>73</v>
      </c>
      <c r="X22" s="102" t="s">
        <v>73</v>
      </c>
      <c r="Y22" s="102" t="s">
        <v>73</v>
      </c>
      <c r="Z22" s="102" t="s">
        <v>73</v>
      </c>
      <c r="AA22" s="102" t="s">
        <v>73</v>
      </c>
      <c r="AB22" s="102" t="s">
        <v>73</v>
      </c>
      <c r="AC22" s="102" t="s">
        <v>73</v>
      </c>
      <c r="AD22" s="102" t="s">
        <v>73</v>
      </c>
      <c r="AE22" s="102" t="s">
        <v>73</v>
      </c>
      <c r="AF22" s="102" t="s">
        <v>73</v>
      </c>
      <c r="AG22" s="102" t="s">
        <v>73</v>
      </c>
      <c r="AH22" s="102" t="s">
        <v>73</v>
      </c>
      <c r="AI22" s="102" t="s">
        <v>73</v>
      </c>
      <c r="AJ22" s="102" t="s">
        <v>73</v>
      </c>
      <c r="AK22" s="102" t="s">
        <v>73</v>
      </c>
      <c r="AL22" s="102" t="s">
        <v>73</v>
      </c>
      <c r="AM22" s="102" t="s">
        <v>73</v>
      </c>
      <c r="AN22" s="103" t="s">
        <v>73</v>
      </c>
      <c r="AO22" s="102" t="s">
        <v>73</v>
      </c>
      <c r="AP22" s="102" t="s">
        <v>73</v>
      </c>
      <c r="AQ22" s="95" t="s">
        <v>73</v>
      </c>
      <c r="AR22" s="95" t="s">
        <v>73</v>
      </c>
      <c r="AS22" s="95" t="s">
        <v>73</v>
      </c>
      <c r="AT22" s="95" t="s">
        <v>73</v>
      </c>
      <c r="AU22" s="95" t="s">
        <v>73</v>
      </c>
      <c r="AV22" s="95" t="s">
        <v>73</v>
      </c>
      <c r="AW22" s="95" t="s">
        <v>73</v>
      </c>
    </row>
    <row r="23" spans="1:49">
      <c r="A23" s="98" t="s">
        <v>87</v>
      </c>
      <c r="B23" s="98" t="s">
        <v>15</v>
      </c>
      <c r="C23" s="102">
        <v>92</v>
      </c>
      <c r="D23" s="102">
        <v>93</v>
      </c>
      <c r="E23" s="102">
        <v>95</v>
      </c>
      <c r="F23" s="102">
        <v>98</v>
      </c>
      <c r="G23" s="102">
        <v>94</v>
      </c>
      <c r="H23" s="102">
        <v>95</v>
      </c>
      <c r="I23" s="102">
        <v>98</v>
      </c>
      <c r="J23" s="102">
        <v>99</v>
      </c>
      <c r="K23" s="102">
        <v>98</v>
      </c>
      <c r="L23" s="102">
        <v>95</v>
      </c>
      <c r="M23" s="102">
        <v>93</v>
      </c>
      <c r="N23" s="102">
        <v>93</v>
      </c>
      <c r="O23" s="102">
        <v>98</v>
      </c>
      <c r="P23" s="102">
        <v>94</v>
      </c>
      <c r="Q23" s="102">
        <v>96</v>
      </c>
      <c r="R23" s="102">
        <v>96</v>
      </c>
      <c r="S23" s="102">
        <v>97</v>
      </c>
      <c r="T23" s="102">
        <v>97</v>
      </c>
      <c r="U23" s="102">
        <v>97</v>
      </c>
      <c r="V23" s="102">
        <v>98</v>
      </c>
      <c r="W23" s="102">
        <v>99</v>
      </c>
      <c r="X23" s="102">
        <v>96</v>
      </c>
      <c r="Y23" s="102">
        <v>97</v>
      </c>
      <c r="Z23" s="102">
        <v>95</v>
      </c>
      <c r="AA23" s="102">
        <v>98</v>
      </c>
      <c r="AB23" s="102">
        <v>97</v>
      </c>
      <c r="AC23" s="102">
        <v>95</v>
      </c>
      <c r="AD23" s="102">
        <v>97</v>
      </c>
      <c r="AE23" s="102">
        <v>96</v>
      </c>
      <c r="AF23" s="102">
        <v>99</v>
      </c>
      <c r="AG23" s="102">
        <v>100</v>
      </c>
      <c r="AH23" s="102">
        <v>98</v>
      </c>
      <c r="AI23" s="102">
        <v>97</v>
      </c>
      <c r="AJ23" s="102">
        <v>100</v>
      </c>
      <c r="AK23" s="102">
        <v>99</v>
      </c>
      <c r="AL23" s="102">
        <v>100</v>
      </c>
      <c r="AM23" s="102">
        <v>100</v>
      </c>
      <c r="AN23" s="103">
        <v>99.4</v>
      </c>
      <c r="AO23" s="102" t="s">
        <v>73</v>
      </c>
      <c r="AP23" s="102">
        <v>99</v>
      </c>
      <c r="AQ23" s="95" t="s">
        <v>73</v>
      </c>
      <c r="AR23" s="95">
        <v>99</v>
      </c>
      <c r="AS23" s="95" t="s">
        <v>73</v>
      </c>
      <c r="AT23" s="95" t="s">
        <v>73</v>
      </c>
      <c r="AU23" s="95" t="s">
        <v>73</v>
      </c>
      <c r="AV23" s="95" t="s">
        <v>73</v>
      </c>
      <c r="AW23" s="95">
        <v>99</v>
      </c>
    </row>
    <row r="24" spans="1:49">
      <c r="A24" s="98"/>
      <c r="B24" s="98"/>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95"/>
      <c r="AR24" s="95"/>
      <c r="AS24" s="95"/>
      <c r="AT24" s="95"/>
      <c r="AU24" s="95"/>
      <c r="AV24" s="95"/>
      <c r="AW24" s="95"/>
    </row>
    <row r="25" spans="1:49">
      <c r="A25" s="98" t="s">
        <v>86</v>
      </c>
      <c r="B25" s="98" t="s">
        <v>15</v>
      </c>
      <c r="C25" s="102">
        <v>72</v>
      </c>
      <c r="D25" s="102">
        <v>74</v>
      </c>
      <c r="E25" s="102">
        <v>79</v>
      </c>
      <c r="F25" s="102">
        <v>90</v>
      </c>
      <c r="G25" s="102">
        <v>90</v>
      </c>
      <c r="H25" s="102">
        <v>89</v>
      </c>
      <c r="I25" s="102">
        <v>93</v>
      </c>
      <c r="J25" s="102">
        <v>90</v>
      </c>
      <c r="K25" s="102">
        <v>92</v>
      </c>
      <c r="L25" s="102">
        <v>92</v>
      </c>
      <c r="M25" s="102">
        <v>94</v>
      </c>
      <c r="N25" s="102">
        <v>91</v>
      </c>
      <c r="O25" s="102">
        <v>91</v>
      </c>
      <c r="P25" s="102">
        <v>96</v>
      </c>
      <c r="Q25" s="102">
        <v>96</v>
      </c>
      <c r="R25" s="102">
        <v>95</v>
      </c>
      <c r="S25" s="102">
        <v>96</v>
      </c>
      <c r="T25" s="102">
        <v>97</v>
      </c>
      <c r="U25" s="102">
        <v>97</v>
      </c>
      <c r="V25" s="102">
        <v>98</v>
      </c>
      <c r="W25" s="102">
        <v>98</v>
      </c>
      <c r="X25" s="102">
        <v>99</v>
      </c>
      <c r="Y25" s="102">
        <v>93</v>
      </c>
      <c r="Z25" s="102">
        <v>97</v>
      </c>
      <c r="AA25" s="102">
        <v>99</v>
      </c>
      <c r="AB25" s="102">
        <v>96</v>
      </c>
      <c r="AC25" s="102">
        <v>98</v>
      </c>
      <c r="AD25" s="102">
        <v>99</v>
      </c>
      <c r="AE25" s="102">
        <v>98</v>
      </c>
      <c r="AF25" s="102">
        <v>98</v>
      </c>
      <c r="AG25" s="102">
        <v>97</v>
      </c>
      <c r="AH25" s="102">
        <v>99</v>
      </c>
      <c r="AI25" s="102">
        <v>98</v>
      </c>
      <c r="AJ25" s="102">
        <v>100</v>
      </c>
      <c r="AK25" s="102">
        <v>99</v>
      </c>
      <c r="AL25" s="102">
        <v>99</v>
      </c>
      <c r="AM25" s="102">
        <v>99</v>
      </c>
      <c r="AN25" s="103">
        <v>99</v>
      </c>
      <c r="AO25" s="102">
        <v>97</v>
      </c>
      <c r="AP25" s="102">
        <v>95</v>
      </c>
      <c r="AQ25" s="95" t="s">
        <v>73</v>
      </c>
      <c r="AR25" s="95">
        <v>99</v>
      </c>
      <c r="AS25" s="95" t="s">
        <v>73</v>
      </c>
      <c r="AT25" s="95" t="s">
        <v>73</v>
      </c>
      <c r="AU25" s="95" t="s">
        <v>73</v>
      </c>
      <c r="AV25" s="95" t="s">
        <v>73</v>
      </c>
      <c r="AW25" s="95">
        <v>99</v>
      </c>
    </row>
    <row r="26" spans="1:49">
      <c r="A26" s="98" t="s">
        <v>85</v>
      </c>
      <c r="B26" s="98" t="s">
        <v>15</v>
      </c>
      <c r="C26" s="102" t="s">
        <v>73</v>
      </c>
      <c r="D26" s="102">
        <v>100</v>
      </c>
      <c r="E26" s="102">
        <v>99</v>
      </c>
      <c r="F26" s="102">
        <v>100</v>
      </c>
      <c r="G26" s="102">
        <v>93</v>
      </c>
      <c r="H26" s="102">
        <v>100</v>
      </c>
      <c r="I26" s="102">
        <v>99</v>
      </c>
      <c r="J26" s="102" t="s">
        <v>73</v>
      </c>
      <c r="K26" s="102" t="s">
        <v>73</v>
      </c>
      <c r="L26" s="102" t="s">
        <v>73</v>
      </c>
      <c r="M26" s="102" t="s">
        <v>73</v>
      </c>
      <c r="N26" s="102" t="s">
        <v>73</v>
      </c>
      <c r="O26" s="102" t="s">
        <v>73</v>
      </c>
      <c r="P26" s="102" t="s">
        <v>73</v>
      </c>
      <c r="Q26" s="102" t="s">
        <v>73</v>
      </c>
      <c r="R26" s="102" t="s">
        <v>73</v>
      </c>
      <c r="S26" s="102" t="s">
        <v>73</v>
      </c>
      <c r="T26" s="102" t="s">
        <v>73</v>
      </c>
      <c r="U26" s="102" t="s">
        <v>73</v>
      </c>
      <c r="V26" s="102" t="s">
        <v>73</v>
      </c>
      <c r="W26" s="102" t="s">
        <v>73</v>
      </c>
      <c r="X26" s="102" t="s">
        <v>73</v>
      </c>
      <c r="Y26" s="102" t="s">
        <v>73</v>
      </c>
      <c r="Z26" s="102" t="s">
        <v>73</v>
      </c>
      <c r="AA26" s="102" t="s">
        <v>73</v>
      </c>
      <c r="AB26" s="102" t="s">
        <v>73</v>
      </c>
      <c r="AC26" s="102" t="s">
        <v>73</v>
      </c>
      <c r="AD26" s="102" t="s">
        <v>73</v>
      </c>
      <c r="AE26" s="102" t="s">
        <v>73</v>
      </c>
      <c r="AF26" s="102" t="s">
        <v>73</v>
      </c>
      <c r="AG26" s="102" t="s">
        <v>73</v>
      </c>
      <c r="AH26" s="102" t="s">
        <v>73</v>
      </c>
      <c r="AI26" s="102" t="s">
        <v>73</v>
      </c>
      <c r="AJ26" s="102" t="s">
        <v>73</v>
      </c>
      <c r="AK26" s="102" t="s">
        <v>73</v>
      </c>
      <c r="AL26" s="102" t="s">
        <v>73</v>
      </c>
      <c r="AM26" s="102">
        <v>99</v>
      </c>
      <c r="AN26" s="103">
        <v>98.9</v>
      </c>
      <c r="AO26" s="102" t="s">
        <v>73</v>
      </c>
      <c r="AP26" s="102">
        <v>98</v>
      </c>
      <c r="AQ26" s="95" t="s">
        <v>73</v>
      </c>
      <c r="AR26" s="95">
        <v>94</v>
      </c>
      <c r="AS26" s="95" t="s">
        <v>73</v>
      </c>
      <c r="AT26" s="95" t="s">
        <v>73</v>
      </c>
      <c r="AU26" s="95" t="s">
        <v>73</v>
      </c>
      <c r="AV26" s="95" t="s">
        <v>73</v>
      </c>
      <c r="AW26" s="95">
        <v>86</v>
      </c>
    </row>
    <row r="27" spans="1:49">
      <c r="A27" s="98" t="s">
        <v>84</v>
      </c>
      <c r="B27" s="98" t="s">
        <v>15</v>
      </c>
      <c r="C27" s="102">
        <v>99</v>
      </c>
      <c r="D27" s="102">
        <v>100</v>
      </c>
      <c r="E27" s="102">
        <v>100</v>
      </c>
      <c r="F27" s="102">
        <v>100</v>
      </c>
      <c r="G27" s="102">
        <v>100</v>
      </c>
      <c r="H27" s="102">
        <v>100</v>
      </c>
      <c r="I27" s="102">
        <v>100</v>
      </c>
      <c r="J27" s="102">
        <v>100</v>
      </c>
      <c r="K27" s="102">
        <v>100</v>
      </c>
      <c r="L27" s="102">
        <v>95</v>
      </c>
      <c r="M27" s="102">
        <v>100</v>
      </c>
      <c r="N27" s="102">
        <v>100</v>
      </c>
      <c r="O27" s="102">
        <v>100</v>
      </c>
      <c r="P27" s="102">
        <v>99</v>
      </c>
      <c r="Q27" s="102">
        <v>100</v>
      </c>
      <c r="R27" s="102">
        <v>100</v>
      </c>
      <c r="S27" s="102">
        <v>99</v>
      </c>
      <c r="T27" s="102" t="s">
        <v>73</v>
      </c>
      <c r="U27" s="102" t="s">
        <v>73</v>
      </c>
      <c r="V27" s="102" t="s">
        <v>73</v>
      </c>
      <c r="W27" s="102" t="s">
        <v>73</v>
      </c>
      <c r="X27" s="102" t="s">
        <v>73</v>
      </c>
      <c r="Y27" s="102" t="s">
        <v>73</v>
      </c>
      <c r="Z27" s="102" t="s">
        <v>73</v>
      </c>
      <c r="AA27" s="102" t="s">
        <v>73</v>
      </c>
      <c r="AB27" s="102" t="s">
        <v>73</v>
      </c>
      <c r="AC27" s="102" t="s">
        <v>73</v>
      </c>
      <c r="AD27" s="102" t="s">
        <v>73</v>
      </c>
      <c r="AE27" s="102" t="s">
        <v>73</v>
      </c>
      <c r="AF27" s="102" t="s">
        <v>73</v>
      </c>
      <c r="AG27" s="102" t="s">
        <v>73</v>
      </c>
      <c r="AH27" s="102">
        <v>98</v>
      </c>
      <c r="AI27" s="102">
        <v>99</v>
      </c>
      <c r="AJ27" s="102" t="s">
        <v>73</v>
      </c>
      <c r="AK27" s="102">
        <v>98</v>
      </c>
      <c r="AL27" s="102">
        <v>99</v>
      </c>
      <c r="AM27" s="102">
        <v>96</v>
      </c>
      <c r="AN27" s="103">
        <v>97.8</v>
      </c>
      <c r="AO27" s="102" t="s">
        <v>73</v>
      </c>
      <c r="AP27" s="102">
        <v>99</v>
      </c>
      <c r="AQ27" s="95" t="s">
        <v>73</v>
      </c>
      <c r="AR27" s="95">
        <v>97</v>
      </c>
      <c r="AS27" s="95" t="s">
        <v>73</v>
      </c>
      <c r="AT27" s="95" t="s">
        <v>73</v>
      </c>
      <c r="AU27" s="95" t="s">
        <v>73</v>
      </c>
      <c r="AV27" s="95" t="s">
        <v>73</v>
      </c>
      <c r="AW27" s="95">
        <v>94</v>
      </c>
    </row>
    <row r="28" spans="1:49">
      <c r="A28" s="98" t="s">
        <v>83</v>
      </c>
      <c r="B28" s="98"/>
      <c r="C28" s="102" t="s">
        <v>73</v>
      </c>
      <c r="D28" s="102" t="s">
        <v>73</v>
      </c>
      <c r="E28" s="102" t="s">
        <v>73</v>
      </c>
      <c r="F28" s="102" t="s">
        <v>73</v>
      </c>
      <c r="G28" s="102" t="s">
        <v>73</v>
      </c>
      <c r="H28" s="102" t="s">
        <v>73</v>
      </c>
      <c r="I28" s="102" t="s">
        <v>73</v>
      </c>
      <c r="J28" s="102" t="s">
        <v>73</v>
      </c>
      <c r="K28" s="102" t="s">
        <v>73</v>
      </c>
      <c r="L28" s="102" t="s">
        <v>73</v>
      </c>
      <c r="M28" s="102" t="s">
        <v>73</v>
      </c>
      <c r="N28" s="102" t="s">
        <v>73</v>
      </c>
      <c r="O28" s="102" t="s">
        <v>73</v>
      </c>
      <c r="P28" s="102" t="s">
        <v>73</v>
      </c>
      <c r="Q28" s="102" t="s">
        <v>73</v>
      </c>
      <c r="R28" s="102" t="s">
        <v>73</v>
      </c>
      <c r="S28" s="102" t="s">
        <v>73</v>
      </c>
      <c r="T28" s="102" t="s">
        <v>73</v>
      </c>
      <c r="U28" s="102" t="s">
        <v>73</v>
      </c>
      <c r="V28" s="102" t="s">
        <v>73</v>
      </c>
      <c r="W28" s="102" t="s">
        <v>73</v>
      </c>
      <c r="X28" s="102" t="s">
        <v>73</v>
      </c>
      <c r="Y28" s="102" t="s">
        <v>73</v>
      </c>
      <c r="Z28" s="102" t="s">
        <v>73</v>
      </c>
      <c r="AA28" s="102" t="s">
        <v>73</v>
      </c>
      <c r="AB28" s="102" t="s">
        <v>73</v>
      </c>
      <c r="AC28" s="102" t="s">
        <v>73</v>
      </c>
      <c r="AD28" s="102" t="s">
        <v>73</v>
      </c>
      <c r="AE28" s="102" t="s">
        <v>73</v>
      </c>
      <c r="AF28" s="102" t="s">
        <v>73</v>
      </c>
      <c r="AG28" s="102" t="s">
        <v>73</v>
      </c>
      <c r="AH28" s="102" t="s">
        <v>73</v>
      </c>
      <c r="AI28" s="102" t="s">
        <v>73</v>
      </c>
      <c r="AJ28" s="102" t="s">
        <v>73</v>
      </c>
      <c r="AK28" s="102" t="s">
        <v>73</v>
      </c>
      <c r="AL28" s="102" t="s">
        <v>73</v>
      </c>
      <c r="AM28" s="102">
        <v>98</v>
      </c>
      <c r="AN28" s="103">
        <v>89</v>
      </c>
      <c r="AO28" s="102" t="s">
        <v>73</v>
      </c>
      <c r="AP28" s="102">
        <v>98</v>
      </c>
      <c r="AQ28" s="95" t="s">
        <v>73</v>
      </c>
      <c r="AR28" s="95">
        <v>99</v>
      </c>
      <c r="AS28" s="95" t="s">
        <v>73</v>
      </c>
      <c r="AT28" s="95" t="s">
        <v>73</v>
      </c>
      <c r="AU28" s="95" t="s">
        <v>73</v>
      </c>
      <c r="AV28" s="95" t="s">
        <v>73</v>
      </c>
      <c r="AW28" s="95">
        <v>100</v>
      </c>
    </row>
    <row r="29" spans="1:49">
      <c r="A29" s="98" t="s">
        <v>82</v>
      </c>
      <c r="B29" s="98" t="s">
        <v>15</v>
      </c>
      <c r="C29" s="102">
        <v>99</v>
      </c>
      <c r="D29" s="102">
        <v>100</v>
      </c>
      <c r="E29" s="102">
        <v>99</v>
      </c>
      <c r="F29" s="102">
        <v>100</v>
      </c>
      <c r="G29" s="102">
        <v>99</v>
      </c>
      <c r="H29" s="102">
        <v>100</v>
      </c>
      <c r="I29" s="102">
        <v>100</v>
      </c>
      <c r="J29" s="102">
        <v>99</v>
      </c>
      <c r="K29" s="102">
        <v>97</v>
      </c>
      <c r="L29" s="102">
        <v>96</v>
      </c>
      <c r="M29" s="102">
        <v>99</v>
      </c>
      <c r="N29" s="102">
        <v>99</v>
      </c>
      <c r="O29" s="102">
        <v>100</v>
      </c>
      <c r="P29" s="102">
        <v>88</v>
      </c>
      <c r="Q29" s="102">
        <v>99</v>
      </c>
      <c r="R29" s="102">
        <v>100</v>
      </c>
      <c r="S29" s="102">
        <v>99</v>
      </c>
      <c r="T29" s="102">
        <v>99</v>
      </c>
      <c r="U29" s="102">
        <v>99</v>
      </c>
      <c r="V29" s="102">
        <v>98</v>
      </c>
      <c r="W29" s="102">
        <v>98</v>
      </c>
      <c r="X29" s="102">
        <v>98</v>
      </c>
      <c r="Y29" s="102">
        <v>98</v>
      </c>
      <c r="Z29" s="102">
        <v>98</v>
      </c>
      <c r="AA29" s="102">
        <v>99</v>
      </c>
      <c r="AB29" s="102">
        <v>99</v>
      </c>
      <c r="AC29" s="102">
        <v>99</v>
      </c>
      <c r="AD29" s="102">
        <v>98</v>
      </c>
      <c r="AE29" s="102">
        <v>100</v>
      </c>
      <c r="AF29" s="102">
        <v>99</v>
      </c>
      <c r="AG29" s="102">
        <v>99</v>
      </c>
      <c r="AH29" s="102">
        <v>100</v>
      </c>
      <c r="AI29" s="102">
        <v>100</v>
      </c>
      <c r="AJ29" s="102">
        <v>99</v>
      </c>
      <c r="AK29" s="102">
        <v>100</v>
      </c>
      <c r="AL29" s="102">
        <v>100</v>
      </c>
      <c r="AM29" s="102">
        <v>100</v>
      </c>
      <c r="AN29" s="103">
        <v>99.6</v>
      </c>
      <c r="AO29" s="102">
        <v>99</v>
      </c>
      <c r="AP29" s="102">
        <v>100</v>
      </c>
      <c r="AQ29" s="95" t="s">
        <v>73</v>
      </c>
      <c r="AR29" s="95">
        <v>99</v>
      </c>
      <c r="AS29" s="95" t="s">
        <v>73</v>
      </c>
      <c r="AT29" s="95" t="s">
        <v>73</v>
      </c>
      <c r="AU29" s="95" t="s">
        <v>73</v>
      </c>
      <c r="AV29" s="95" t="s">
        <v>73</v>
      </c>
      <c r="AW29" s="95">
        <v>100</v>
      </c>
    </row>
    <row r="30" spans="1:49">
      <c r="A30" s="98"/>
      <c r="B30" s="9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3"/>
      <c r="AO30" s="102"/>
      <c r="AP30" s="102"/>
      <c r="AQ30" s="95"/>
      <c r="AR30" s="95"/>
      <c r="AS30" s="95"/>
      <c r="AT30" s="95"/>
      <c r="AU30" s="95"/>
      <c r="AV30" s="95"/>
      <c r="AW30" s="95"/>
    </row>
    <row r="31" spans="1:49">
      <c r="A31" s="98" t="s">
        <v>81</v>
      </c>
      <c r="B31" s="98" t="s">
        <v>15</v>
      </c>
      <c r="C31" s="102" t="s">
        <v>73</v>
      </c>
      <c r="D31" s="102">
        <v>100</v>
      </c>
      <c r="E31" s="102">
        <v>95</v>
      </c>
      <c r="F31" s="102">
        <v>96</v>
      </c>
      <c r="G31" s="102">
        <v>99</v>
      </c>
      <c r="H31" s="102">
        <v>99</v>
      </c>
      <c r="I31" s="102">
        <v>96</v>
      </c>
      <c r="J31" s="102">
        <v>97</v>
      </c>
      <c r="K31" s="102">
        <v>97</v>
      </c>
      <c r="L31" s="102">
        <v>96</v>
      </c>
      <c r="M31" s="102">
        <v>97</v>
      </c>
      <c r="N31" s="102">
        <v>96</v>
      </c>
      <c r="O31" s="102">
        <v>98</v>
      </c>
      <c r="P31" s="102">
        <v>98</v>
      </c>
      <c r="Q31" s="102">
        <v>100</v>
      </c>
      <c r="R31" s="102">
        <v>99</v>
      </c>
      <c r="S31" s="102">
        <v>99</v>
      </c>
      <c r="T31" s="102" t="s">
        <v>73</v>
      </c>
      <c r="U31" s="102" t="s">
        <v>73</v>
      </c>
      <c r="V31" s="102" t="s">
        <v>73</v>
      </c>
      <c r="W31" s="102" t="s">
        <v>73</v>
      </c>
      <c r="X31" s="102" t="s">
        <v>73</v>
      </c>
      <c r="Y31" s="102" t="s">
        <v>73</v>
      </c>
      <c r="Z31" s="102" t="s">
        <v>73</v>
      </c>
      <c r="AA31" s="102" t="s">
        <v>73</v>
      </c>
      <c r="AB31" s="102" t="s">
        <v>73</v>
      </c>
      <c r="AC31" s="102" t="s">
        <v>73</v>
      </c>
      <c r="AD31" s="102" t="s">
        <v>73</v>
      </c>
      <c r="AE31" s="102" t="s">
        <v>73</v>
      </c>
      <c r="AF31" s="102" t="s">
        <v>73</v>
      </c>
      <c r="AG31" s="102" t="s">
        <v>73</v>
      </c>
      <c r="AH31" s="102">
        <v>93</v>
      </c>
      <c r="AI31" s="102">
        <v>97</v>
      </c>
      <c r="AJ31" s="102" t="s">
        <v>73</v>
      </c>
      <c r="AK31" s="102">
        <v>88</v>
      </c>
      <c r="AL31" s="102" t="s">
        <v>73</v>
      </c>
      <c r="AM31" s="102">
        <v>95</v>
      </c>
      <c r="AN31" s="103">
        <v>97.8</v>
      </c>
      <c r="AO31" s="102" t="s">
        <v>73</v>
      </c>
      <c r="AP31" s="102">
        <v>91</v>
      </c>
      <c r="AQ31" s="95" t="s">
        <v>73</v>
      </c>
      <c r="AR31" s="95">
        <v>88</v>
      </c>
      <c r="AS31" s="95" t="s">
        <v>73</v>
      </c>
      <c r="AT31" s="95" t="s">
        <v>73</v>
      </c>
      <c r="AU31" s="95" t="s">
        <v>73</v>
      </c>
      <c r="AV31" s="95" t="s">
        <v>73</v>
      </c>
      <c r="AW31" s="95">
        <v>94</v>
      </c>
    </row>
    <row r="32" spans="1:49">
      <c r="A32" s="98" t="s">
        <v>80</v>
      </c>
      <c r="B32" s="98" t="s">
        <v>15</v>
      </c>
      <c r="C32" s="102">
        <v>100</v>
      </c>
      <c r="D32" s="102">
        <v>100</v>
      </c>
      <c r="E32" s="102">
        <v>100</v>
      </c>
      <c r="F32" s="102">
        <v>99</v>
      </c>
      <c r="G32" s="102">
        <v>100</v>
      </c>
      <c r="H32" s="102">
        <v>100</v>
      </c>
      <c r="I32" s="102">
        <v>100</v>
      </c>
      <c r="J32" s="102" t="s">
        <v>73</v>
      </c>
      <c r="K32" s="102" t="s">
        <v>73</v>
      </c>
      <c r="L32" s="102" t="s">
        <v>73</v>
      </c>
      <c r="M32" s="102" t="s">
        <v>73</v>
      </c>
      <c r="N32" s="102" t="s">
        <v>73</v>
      </c>
      <c r="O32" s="102" t="s">
        <v>73</v>
      </c>
      <c r="P32" s="102" t="s">
        <v>73</v>
      </c>
      <c r="Q32" s="102" t="s">
        <v>73</v>
      </c>
      <c r="R32" s="102" t="s">
        <v>73</v>
      </c>
      <c r="S32" s="102" t="s">
        <v>73</v>
      </c>
      <c r="T32" s="102" t="s">
        <v>73</v>
      </c>
      <c r="U32" s="102" t="s">
        <v>73</v>
      </c>
      <c r="V32" s="102" t="s">
        <v>73</v>
      </c>
      <c r="W32" s="102" t="s">
        <v>73</v>
      </c>
      <c r="X32" s="102" t="s">
        <v>73</v>
      </c>
      <c r="Y32" s="102" t="s">
        <v>73</v>
      </c>
      <c r="Z32" s="102" t="s">
        <v>73</v>
      </c>
      <c r="AA32" s="102" t="s">
        <v>73</v>
      </c>
      <c r="AB32" s="102" t="s">
        <v>73</v>
      </c>
      <c r="AC32" s="102" t="s">
        <v>73</v>
      </c>
      <c r="AD32" s="102" t="s">
        <v>73</v>
      </c>
      <c r="AE32" s="102" t="s">
        <v>73</v>
      </c>
      <c r="AF32" s="102" t="s">
        <v>73</v>
      </c>
      <c r="AG32" s="102" t="s">
        <v>73</v>
      </c>
      <c r="AH32" s="102" t="s">
        <v>73</v>
      </c>
      <c r="AI32" s="102">
        <v>100</v>
      </c>
      <c r="AJ32" s="102" t="s">
        <v>73</v>
      </c>
      <c r="AK32" s="102" t="s">
        <v>73</v>
      </c>
      <c r="AL32" s="102" t="s">
        <v>73</v>
      </c>
      <c r="AM32" s="102" t="s">
        <v>73</v>
      </c>
      <c r="AN32" s="103" t="s">
        <v>73</v>
      </c>
      <c r="AO32" s="102" t="s">
        <v>73</v>
      </c>
      <c r="AP32" s="102" t="s">
        <v>73</v>
      </c>
      <c r="AQ32" s="95" t="s">
        <v>73</v>
      </c>
      <c r="AR32" s="95" t="s">
        <v>73</v>
      </c>
      <c r="AS32" s="95" t="s">
        <v>73</v>
      </c>
      <c r="AT32" s="95" t="s">
        <v>73</v>
      </c>
      <c r="AU32" s="95" t="s">
        <v>73</v>
      </c>
      <c r="AV32" s="95" t="s">
        <v>73</v>
      </c>
      <c r="AW32" s="95" t="s">
        <v>73</v>
      </c>
    </row>
    <row r="33" spans="1:49">
      <c r="A33" s="98" t="s">
        <v>79</v>
      </c>
      <c r="B33" s="98" t="s">
        <v>15</v>
      </c>
      <c r="C33" s="102">
        <v>25</v>
      </c>
      <c r="D33" s="102">
        <v>25</v>
      </c>
      <c r="E33" s="102">
        <v>29</v>
      </c>
      <c r="F33" s="102">
        <v>48</v>
      </c>
      <c r="G33" s="102">
        <v>41</v>
      </c>
      <c r="H33" s="102">
        <v>46</v>
      </c>
      <c r="I33" s="102">
        <v>60</v>
      </c>
      <c r="J33" s="102">
        <v>51</v>
      </c>
      <c r="K33" s="102">
        <v>45</v>
      </c>
      <c r="L33" s="102">
        <v>63</v>
      </c>
      <c r="M33" s="102">
        <v>59</v>
      </c>
      <c r="N33" s="102">
        <v>63</v>
      </c>
      <c r="O33" s="102">
        <v>57</v>
      </c>
      <c r="P33" s="102">
        <v>53</v>
      </c>
      <c r="Q33" s="102">
        <v>51</v>
      </c>
      <c r="R33" s="102">
        <v>59</v>
      </c>
      <c r="S33" s="102">
        <v>54</v>
      </c>
      <c r="T33" s="102">
        <v>64</v>
      </c>
      <c r="U33" s="102">
        <v>61</v>
      </c>
      <c r="V33" s="102">
        <v>66</v>
      </c>
      <c r="W33" s="102">
        <v>66</v>
      </c>
      <c r="X33" s="102">
        <v>77</v>
      </c>
      <c r="Y33" s="102">
        <v>75</v>
      </c>
      <c r="Z33" s="102">
        <v>73</v>
      </c>
      <c r="AA33" s="102">
        <v>75</v>
      </c>
      <c r="AB33" s="102">
        <v>69</v>
      </c>
      <c r="AC33" s="102">
        <v>77</v>
      </c>
      <c r="AD33" s="102">
        <v>83</v>
      </c>
      <c r="AE33" s="102">
        <v>84</v>
      </c>
      <c r="AF33" s="102">
        <v>82</v>
      </c>
      <c r="AG33" s="102">
        <v>92</v>
      </c>
      <c r="AH33" s="102">
        <v>90</v>
      </c>
      <c r="AI33" s="102">
        <v>88</v>
      </c>
      <c r="AJ33" s="102">
        <v>96</v>
      </c>
      <c r="AK33" s="102">
        <v>94</v>
      </c>
      <c r="AL33" s="102">
        <v>98</v>
      </c>
      <c r="AM33" s="102">
        <v>99</v>
      </c>
      <c r="AN33" s="103">
        <v>91</v>
      </c>
      <c r="AO33" s="102" t="s">
        <v>73</v>
      </c>
      <c r="AP33" s="102">
        <v>92</v>
      </c>
      <c r="AQ33" s="95" t="s">
        <v>73</v>
      </c>
      <c r="AR33" s="95">
        <v>95</v>
      </c>
      <c r="AS33" s="95" t="s">
        <v>73</v>
      </c>
      <c r="AT33" s="95" t="s">
        <v>73</v>
      </c>
      <c r="AU33" s="95" t="s">
        <v>73</v>
      </c>
      <c r="AV33" s="95" t="s">
        <v>73</v>
      </c>
      <c r="AW33" s="95">
        <v>99</v>
      </c>
    </row>
    <row r="34" spans="1:49">
      <c r="A34" s="98" t="s">
        <v>78</v>
      </c>
      <c r="B34" s="98" t="s">
        <v>15</v>
      </c>
      <c r="C34" s="102">
        <v>97</v>
      </c>
      <c r="D34" s="102">
        <v>97</v>
      </c>
      <c r="E34" s="102">
        <v>98</v>
      </c>
      <c r="F34" s="102">
        <v>98</v>
      </c>
      <c r="G34" s="102">
        <v>98</v>
      </c>
      <c r="H34" s="102">
        <v>98</v>
      </c>
      <c r="I34" s="102">
        <v>100</v>
      </c>
      <c r="J34" s="102" t="s">
        <v>73</v>
      </c>
      <c r="K34" s="102" t="s">
        <v>73</v>
      </c>
      <c r="L34" s="102" t="s">
        <v>73</v>
      </c>
      <c r="M34" s="102" t="s">
        <v>73</v>
      </c>
      <c r="N34" s="102" t="s">
        <v>73</v>
      </c>
      <c r="O34" s="102" t="s">
        <v>73</v>
      </c>
      <c r="P34" s="102" t="s">
        <v>73</v>
      </c>
      <c r="Q34" s="102" t="s">
        <v>73</v>
      </c>
      <c r="R34" s="102" t="s">
        <v>73</v>
      </c>
      <c r="S34" s="102" t="s">
        <v>73</v>
      </c>
      <c r="T34" s="102" t="s">
        <v>73</v>
      </c>
      <c r="U34" s="102" t="s">
        <v>73</v>
      </c>
      <c r="V34" s="102" t="s">
        <v>73</v>
      </c>
      <c r="W34" s="102" t="s">
        <v>73</v>
      </c>
      <c r="X34" s="102" t="s">
        <v>73</v>
      </c>
      <c r="Y34" s="102" t="s">
        <v>73</v>
      </c>
      <c r="Z34" s="102" t="s">
        <v>73</v>
      </c>
      <c r="AA34" s="102" t="s">
        <v>73</v>
      </c>
      <c r="AB34" s="102" t="s">
        <v>73</v>
      </c>
      <c r="AC34" s="102" t="s">
        <v>73</v>
      </c>
      <c r="AD34" s="102" t="s">
        <v>73</v>
      </c>
      <c r="AE34" s="102" t="s">
        <v>73</v>
      </c>
      <c r="AF34" s="102" t="s">
        <v>73</v>
      </c>
      <c r="AG34" s="102" t="s">
        <v>73</v>
      </c>
      <c r="AH34" s="102" t="s">
        <v>73</v>
      </c>
      <c r="AI34" s="102" t="s">
        <v>73</v>
      </c>
      <c r="AJ34" s="102" t="s">
        <v>73</v>
      </c>
      <c r="AK34" s="102" t="s">
        <v>73</v>
      </c>
      <c r="AL34" s="102" t="s">
        <v>73</v>
      </c>
      <c r="AM34" s="102" t="s">
        <v>73</v>
      </c>
      <c r="AN34" s="103" t="s">
        <v>73</v>
      </c>
      <c r="AO34" s="102" t="s">
        <v>73</v>
      </c>
      <c r="AP34" s="102" t="s">
        <v>73</v>
      </c>
      <c r="AQ34" s="95" t="s">
        <v>73</v>
      </c>
      <c r="AR34" s="95" t="s">
        <v>73</v>
      </c>
      <c r="AS34" s="95" t="s">
        <v>73</v>
      </c>
      <c r="AT34" s="95" t="s">
        <v>73</v>
      </c>
      <c r="AU34" s="95" t="s">
        <v>73</v>
      </c>
      <c r="AV34" s="95" t="s">
        <v>73</v>
      </c>
      <c r="AW34" s="95" t="s">
        <v>73</v>
      </c>
    </row>
    <row r="35" spans="1:49">
      <c r="A35" s="98" t="s">
        <v>77</v>
      </c>
      <c r="B35" s="98" t="s">
        <v>15</v>
      </c>
      <c r="C35" s="102">
        <v>57</v>
      </c>
      <c r="D35" s="102">
        <v>60</v>
      </c>
      <c r="E35" s="102">
        <v>66</v>
      </c>
      <c r="F35" s="102">
        <v>75</v>
      </c>
      <c r="G35" s="102">
        <v>78</v>
      </c>
      <c r="H35" s="102">
        <v>81</v>
      </c>
      <c r="I35" s="102">
        <v>84</v>
      </c>
      <c r="J35" s="102" t="s">
        <v>73</v>
      </c>
      <c r="K35" s="102" t="s">
        <v>73</v>
      </c>
      <c r="L35" s="102" t="s">
        <v>73</v>
      </c>
      <c r="M35" s="102" t="s">
        <v>73</v>
      </c>
      <c r="N35" s="102" t="s">
        <v>73</v>
      </c>
      <c r="O35" s="102">
        <v>95</v>
      </c>
      <c r="P35" s="102">
        <v>96</v>
      </c>
      <c r="Q35" s="102" t="s">
        <v>73</v>
      </c>
      <c r="R35" s="102">
        <v>78</v>
      </c>
      <c r="S35" s="102">
        <v>93</v>
      </c>
      <c r="T35" s="102" t="s">
        <v>73</v>
      </c>
      <c r="U35" s="102" t="s">
        <v>73</v>
      </c>
      <c r="V35" s="102" t="s">
        <v>73</v>
      </c>
      <c r="W35" s="102" t="s">
        <v>73</v>
      </c>
      <c r="X35" s="102" t="s">
        <v>73</v>
      </c>
      <c r="Y35" s="102" t="s">
        <v>73</v>
      </c>
      <c r="Z35" s="102" t="s">
        <v>73</v>
      </c>
      <c r="AA35" s="102" t="s">
        <v>73</v>
      </c>
      <c r="AB35" s="102" t="s">
        <v>73</v>
      </c>
      <c r="AC35" s="102" t="s">
        <v>73</v>
      </c>
      <c r="AD35" s="102" t="s">
        <v>73</v>
      </c>
      <c r="AE35" s="102" t="s">
        <v>73</v>
      </c>
      <c r="AF35" s="102" t="s">
        <v>73</v>
      </c>
      <c r="AG35" s="102" t="s">
        <v>73</v>
      </c>
      <c r="AH35" s="102">
        <v>99</v>
      </c>
      <c r="AI35" s="102">
        <v>99</v>
      </c>
      <c r="AJ35" s="102" t="s">
        <v>73</v>
      </c>
      <c r="AK35" s="102">
        <v>99</v>
      </c>
      <c r="AL35" s="102">
        <v>100</v>
      </c>
      <c r="AM35" s="102">
        <v>98</v>
      </c>
      <c r="AN35" s="103">
        <v>99.8</v>
      </c>
      <c r="AO35" s="102" t="s">
        <v>73</v>
      </c>
      <c r="AP35" s="102">
        <v>98</v>
      </c>
      <c r="AQ35" s="95" t="s">
        <v>73</v>
      </c>
      <c r="AR35" s="95">
        <v>94</v>
      </c>
      <c r="AS35" s="95" t="s">
        <v>73</v>
      </c>
      <c r="AT35" s="95" t="s">
        <v>73</v>
      </c>
      <c r="AU35" s="95" t="s">
        <v>73</v>
      </c>
      <c r="AV35" s="95" t="s">
        <v>73</v>
      </c>
      <c r="AW35" s="95">
        <v>99</v>
      </c>
    </row>
    <row r="36" spans="1:49">
      <c r="A36" s="98"/>
      <c r="B36" s="98"/>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95"/>
      <c r="AR36" s="95"/>
      <c r="AS36" s="95"/>
      <c r="AT36" s="95"/>
      <c r="AU36" s="95"/>
      <c r="AV36" s="95"/>
      <c r="AW36" s="95"/>
    </row>
    <row r="37" spans="1:49">
      <c r="A37" s="98" t="s">
        <v>76</v>
      </c>
      <c r="B37" s="98" t="s">
        <v>15</v>
      </c>
      <c r="C37" s="102">
        <v>100</v>
      </c>
      <c r="D37" s="102">
        <v>96</v>
      </c>
      <c r="E37" s="102">
        <v>99</v>
      </c>
      <c r="F37" s="102">
        <v>100</v>
      </c>
      <c r="G37" s="102">
        <v>100</v>
      </c>
      <c r="H37" s="102">
        <v>98</v>
      </c>
      <c r="I37" s="102">
        <v>100</v>
      </c>
      <c r="J37" s="102">
        <v>100</v>
      </c>
      <c r="K37" s="102">
        <v>99</v>
      </c>
      <c r="L37" s="102">
        <v>100</v>
      </c>
      <c r="M37" s="102">
        <v>98</v>
      </c>
      <c r="N37" s="102">
        <v>100</v>
      </c>
      <c r="O37" s="102">
        <v>100</v>
      </c>
      <c r="P37" s="102">
        <v>99</v>
      </c>
      <c r="Q37" s="102">
        <v>100</v>
      </c>
      <c r="R37" s="102">
        <v>100</v>
      </c>
      <c r="S37" s="102" t="s">
        <v>73</v>
      </c>
      <c r="T37" s="102" t="s">
        <v>73</v>
      </c>
      <c r="U37" s="102" t="s">
        <v>73</v>
      </c>
      <c r="V37" s="102" t="s">
        <v>73</v>
      </c>
      <c r="W37" s="102" t="s">
        <v>73</v>
      </c>
      <c r="X37" s="102" t="s">
        <v>73</v>
      </c>
      <c r="Y37" s="102" t="s">
        <v>73</v>
      </c>
      <c r="Z37" s="102" t="s">
        <v>73</v>
      </c>
      <c r="AA37" s="102" t="s">
        <v>73</v>
      </c>
      <c r="AB37" s="102" t="s">
        <v>73</v>
      </c>
      <c r="AC37" s="102" t="s">
        <v>73</v>
      </c>
      <c r="AD37" s="102" t="s">
        <v>73</v>
      </c>
      <c r="AE37" s="102" t="s">
        <v>73</v>
      </c>
      <c r="AF37" s="102" t="s">
        <v>73</v>
      </c>
      <c r="AG37" s="102" t="s">
        <v>73</v>
      </c>
      <c r="AH37" s="102" t="s">
        <v>73</v>
      </c>
      <c r="AI37" s="102" t="s">
        <v>73</v>
      </c>
      <c r="AJ37" s="102" t="s">
        <v>73</v>
      </c>
      <c r="AK37" s="102" t="s">
        <v>73</v>
      </c>
      <c r="AL37" s="102" t="s">
        <v>73</v>
      </c>
      <c r="AM37" s="102" t="s">
        <v>73</v>
      </c>
      <c r="AN37" s="102" t="s">
        <v>73</v>
      </c>
      <c r="AO37" s="102" t="s">
        <v>73</v>
      </c>
      <c r="AP37" s="102" t="s">
        <v>73</v>
      </c>
      <c r="AQ37" s="95" t="s">
        <v>73</v>
      </c>
      <c r="AR37" s="95" t="s">
        <v>73</v>
      </c>
      <c r="AS37" s="95" t="s">
        <v>73</v>
      </c>
      <c r="AT37" s="95" t="s">
        <v>73</v>
      </c>
      <c r="AU37" s="95" t="s">
        <v>73</v>
      </c>
      <c r="AV37" s="95" t="s">
        <v>73</v>
      </c>
      <c r="AW37" s="95" t="s">
        <v>73</v>
      </c>
    </row>
    <row r="38" spans="1:49">
      <c r="A38" s="98" t="s">
        <v>75</v>
      </c>
      <c r="B38" s="98" t="s">
        <v>15</v>
      </c>
      <c r="C38" s="102">
        <v>92</v>
      </c>
      <c r="D38" s="102">
        <v>97</v>
      </c>
      <c r="E38" s="102">
        <v>98</v>
      </c>
      <c r="F38" s="102">
        <v>93</v>
      </c>
      <c r="G38" s="102">
        <v>98</v>
      </c>
      <c r="H38" s="102">
        <v>99</v>
      </c>
      <c r="I38" s="102">
        <v>98</v>
      </c>
      <c r="J38" s="102">
        <v>97</v>
      </c>
      <c r="K38" s="102">
        <v>98</v>
      </c>
      <c r="L38" s="102">
        <v>98</v>
      </c>
      <c r="M38" s="102">
        <v>98</v>
      </c>
      <c r="N38" s="102">
        <v>98</v>
      </c>
      <c r="O38" s="102">
        <v>98</v>
      </c>
      <c r="P38" s="102">
        <v>98</v>
      </c>
      <c r="Q38" s="102">
        <v>99</v>
      </c>
      <c r="R38" s="102">
        <v>99</v>
      </c>
      <c r="S38" s="102">
        <v>99</v>
      </c>
      <c r="T38" s="102">
        <v>99</v>
      </c>
      <c r="U38" s="102">
        <v>97</v>
      </c>
      <c r="V38" s="102">
        <v>97</v>
      </c>
      <c r="W38" s="102">
        <v>100</v>
      </c>
      <c r="X38" s="102">
        <v>99</v>
      </c>
      <c r="Y38" s="102">
        <v>97</v>
      </c>
      <c r="Z38" s="102">
        <v>99</v>
      </c>
      <c r="AA38" s="102">
        <v>98</v>
      </c>
      <c r="AB38" s="102">
        <v>99</v>
      </c>
      <c r="AC38" s="102">
        <v>100</v>
      </c>
      <c r="AD38" s="102">
        <v>95</v>
      </c>
      <c r="AE38" s="102">
        <v>99</v>
      </c>
      <c r="AF38" s="102">
        <v>97</v>
      </c>
      <c r="AG38" s="102">
        <v>96</v>
      </c>
      <c r="AH38" s="102">
        <v>97</v>
      </c>
      <c r="AI38" s="102">
        <v>94</v>
      </c>
      <c r="AJ38" s="102">
        <v>98</v>
      </c>
      <c r="AK38" s="102">
        <v>97</v>
      </c>
      <c r="AL38" s="102">
        <v>98</v>
      </c>
      <c r="AM38" s="100">
        <v>97</v>
      </c>
      <c r="AN38" s="101">
        <v>98</v>
      </c>
      <c r="AO38" s="100">
        <v>98</v>
      </c>
      <c r="AP38" s="100">
        <v>99</v>
      </c>
      <c r="AQ38" s="95" t="s">
        <v>73</v>
      </c>
      <c r="AR38" s="95">
        <v>93</v>
      </c>
      <c r="AS38" s="95" t="s">
        <v>73</v>
      </c>
      <c r="AT38" s="95" t="s">
        <v>73</v>
      </c>
      <c r="AU38" s="95" t="s">
        <v>73</v>
      </c>
      <c r="AV38" s="95" t="s">
        <v>73</v>
      </c>
      <c r="AW38" s="95">
        <v>93</v>
      </c>
    </row>
    <row r="39" spans="1:49">
      <c r="A39" s="87"/>
      <c r="B39" s="98" t="s">
        <v>15</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99"/>
      <c r="AO39" s="87"/>
      <c r="AP39" s="87"/>
      <c r="AQ39" s="95"/>
      <c r="AR39" s="95"/>
      <c r="AS39" s="95"/>
      <c r="AT39" s="95"/>
      <c r="AU39" s="95"/>
      <c r="AV39" s="95"/>
      <c r="AW39" s="95" t="s">
        <v>73</v>
      </c>
    </row>
    <row r="40" spans="1:49">
      <c r="A40" s="98" t="s">
        <v>74</v>
      </c>
      <c r="B40" s="98" t="s">
        <v>15</v>
      </c>
      <c r="C40" s="97">
        <v>85</v>
      </c>
      <c r="D40" s="97">
        <v>88</v>
      </c>
      <c r="E40" s="97">
        <v>91</v>
      </c>
      <c r="F40" s="97">
        <v>92</v>
      </c>
      <c r="G40" s="97">
        <v>92</v>
      </c>
      <c r="H40" s="97">
        <v>93</v>
      </c>
      <c r="I40" s="97">
        <v>94</v>
      </c>
      <c r="J40" s="97">
        <v>94</v>
      </c>
      <c r="K40" s="97">
        <v>96</v>
      </c>
      <c r="L40" s="97">
        <v>93</v>
      </c>
      <c r="M40" s="97">
        <v>94</v>
      </c>
      <c r="N40" s="97">
        <v>94</v>
      </c>
      <c r="O40" s="97">
        <v>97</v>
      </c>
      <c r="P40" s="97">
        <v>96</v>
      </c>
      <c r="Q40" s="97">
        <v>95</v>
      </c>
      <c r="R40" s="97">
        <v>96</v>
      </c>
      <c r="S40" s="97">
        <v>96</v>
      </c>
      <c r="T40" s="97">
        <v>97</v>
      </c>
      <c r="U40" s="97">
        <v>97</v>
      </c>
      <c r="V40" s="97">
        <v>96</v>
      </c>
      <c r="W40" s="97">
        <v>97</v>
      </c>
      <c r="X40" s="97">
        <v>97</v>
      </c>
      <c r="Y40" s="97">
        <v>95</v>
      </c>
      <c r="Z40" s="97">
        <v>96</v>
      </c>
      <c r="AA40" s="97">
        <v>97</v>
      </c>
      <c r="AB40" s="97">
        <v>97</v>
      </c>
      <c r="AC40" s="97">
        <v>97</v>
      </c>
      <c r="AD40" s="97">
        <v>97</v>
      </c>
      <c r="AE40" s="97">
        <v>97</v>
      </c>
      <c r="AF40" s="97">
        <v>97</v>
      </c>
      <c r="AG40" s="97">
        <v>97</v>
      </c>
      <c r="AH40" s="97">
        <v>97</v>
      </c>
      <c r="AI40" s="97">
        <v>98</v>
      </c>
      <c r="AJ40" s="97">
        <v>99</v>
      </c>
      <c r="AK40" s="97">
        <v>98</v>
      </c>
      <c r="AL40" s="97">
        <v>98</v>
      </c>
      <c r="AM40" s="91">
        <v>98</v>
      </c>
      <c r="AN40" s="96">
        <v>95.9</v>
      </c>
      <c r="AO40" s="87">
        <v>96</v>
      </c>
      <c r="AP40" s="87">
        <v>96</v>
      </c>
      <c r="AQ40" s="95" t="s">
        <v>73</v>
      </c>
      <c r="AR40" s="95">
        <v>96</v>
      </c>
      <c r="AS40" s="95" t="s">
        <v>73</v>
      </c>
      <c r="AT40" s="95" t="s">
        <v>73</v>
      </c>
      <c r="AU40" s="95" t="s">
        <v>73</v>
      </c>
      <c r="AV40" s="95" t="s">
        <v>73</v>
      </c>
      <c r="AW40" s="95">
        <v>97</v>
      </c>
    </row>
    <row r="41" spans="1:49" ht="13.5" thickBo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row>
    <row r="42" spans="1:49" ht="13.5" thickTop="1">
      <c r="A42" s="93" t="s">
        <v>72</v>
      </c>
      <c r="B42" s="92"/>
      <c r="C42" s="87"/>
      <c r="D42" s="87"/>
      <c r="E42" s="87"/>
      <c r="F42" s="87"/>
      <c r="G42" s="87"/>
      <c r="H42" s="87"/>
      <c r="I42" s="87"/>
      <c r="J42" s="87"/>
      <c r="K42" s="87"/>
      <c r="L42" s="87"/>
      <c r="M42" s="87"/>
      <c r="N42" s="87"/>
      <c r="O42" s="87"/>
      <c r="P42" s="87"/>
      <c r="Q42" s="86"/>
    </row>
    <row r="43" spans="1:49">
      <c r="A43" s="92" t="s">
        <v>71</v>
      </c>
      <c r="B43" s="92"/>
      <c r="C43" s="87"/>
      <c r="D43" s="87"/>
      <c r="E43" s="87"/>
      <c r="F43" s="87"/>
      <c r="G43" s="87"/>
      <c r="H43" s="87"/>
      <c r="I43" s="87"/>
      <c r="J43" s="87"/>
      <c r="K43" s="87"/>
      <c r="L43" s="87"/>
      <c r="M43" s="91"/>
      <c r="N43" s="91"/>
      <c r="O43" s="87"/>
      <c r="P43" s="87"/>
      <c r="Q43" s="86"/>
    </row>
    <row r="44" spans="1:49">
      <c r="A44" s="90" t="s">
        <v>70</v>
      </c>
      <c r="B44" s="89"/>
      <c r="C44" s="87"/>
      <c r="D44" s="87"/>
      <c r="E44" s="87"/>
      <c r="F44" s="87"/>
      <c r="G44" s="87"/>
      <c r="H44" s="87"/>
      <c r="I44" s="87"/>
      <c r="J44" s="87"/>
      <c r="K44" s="87"/>
      <c r="L44" s="87"/>
      <c r="M44" s="87"/>
      <c r="N44" s="87"/>
      <c r="O44" s="87"/>
      <c r="P44" s="87"/>
      <c r="Q44" s="86"/>
    </row>
    <row r="45" spans="1:49">
      <c r="B45" s="88"/>
      <c r="C45" s="87"/>
      <c r="D45" s="87"/>
      <c r="E45" s="87"/>
      <c r="F45" s="87"/>
      <c r="G45" s="87"/>
      <c r="H45" s="87"/>
      <c r="I45" s="87"/>
      <c r="J45" s="87"/>
      <c r="K45" s="87"/>
      <c r="L45" s="87"/>
      <c r="M45" s="87"/>
      <c r="N45" s="87"/>
      <c r="O45" s="87"/>
      <c r="P45" s="87"/>
      <c r="Q45" s="86"/>
    </row>
    <row r="46" spans="1:49" ht="13.5" thickBot="1">
      <c r="A46" s="113" t="s">
        <v>22</v>
      </c>
      <c r="B46" s="109"/>
      <c r="C46" s="87"/>
      <c r="D46" s="87"/>
      <c r="E46" s="98" t="s">
        <v>101</v>
      </c>
      <c r="F46" s="98" t="s">
        <v>100</v>
      </c>
      <c r="G46" s="98" t="s">
        <v>99</v>
      </c>
      <c r="H46" s="98" t="s">
        <v>98</v>
      </c>
      <c r="I46" s="98" t="s">
        <v>97</v>
      </c>
      <c r="J46" s="98"/>
      <c r="K46" s="98" t="s">
        <v>96</v>
      </c>
      <c r="L46" s="98" t="s">
        <v>95</v>
      </c>
      <c r="M46" s="98" t="s">
        <v>94</v>
      </c>
      <c r="N46" s="98" t="s">
        <v>93</v>
      </c>
      <c r="O46" s="98" t="s">
        <v>92</v>
      </c>
      <c r="P46" s="98"/>
      <c r="Q46" s="98" t="s">
        <v>91</v>
      </c>
      <c r="R46" s="98" t="s">
        <v>90</v>
      </c>
      <c r="S46" s="98" t="s">
        <v>89</v>
      </c>
      <c r="T46" s="98" t="s">
        <v>88</v>
      </c>
      <c r="U46" s="98" t="s">
        <v>87</v>
      </c>
      <c r="V46" s="98"/>
      <c r="W46" s="98" t="s">
        <v>86</v>
      </c>
      <c r="X46" s="98" t="s">
        <v>85</v>
      </c>
      <c r="Y46" s="98" t="s">
        <v>84</v>
      </c>
      <c r="Z46" s="98" t="s">
        <v>83</v>
      </c>
      <c r="AA46" s="98" t="s">
        <v>82</v>
      </c>
      <c r="AB46" s="98"/>
      <c r="AC46" s="98" t="s">
        <v>81</v>
      </c>
      <c r="AD46" s="98" t="s">
        <v>80</v>
      </c>
      <c r="AE46" s="98" t="s">
        <v>79</v>
      </c>
      <c r="AF46" s="98" t="s">
        <v>78</v>
      </c>
      <c r="AG46" s="98" t="s">
        <v>77</v>
      </c>
      <c r="AH46" s="98"/>
      <c r="AI46" s="98" t="s">
        <v>76</v>
      </c>
      <c r="AJ46" s="98" t="s">
        <v>75</v>
      </c>
      <c r="AK46" s="87"/>
      <c r="AL46" s="98" t="s">
        <v>74</v>
      </c>
    </row>
    <row r="47" spans="1:49" ht="14.25" thickTop="1" thickBot="1">
      <c r="A47" s="113"/>
      <c r="B47" s="109"/>
      <c r="C47" s="98"/>
      <c r="D47" s="98"/>
      <c r="E47" s="98" t="s">
        <v>15</v>
      </c>
      <c r="F47" s="98" t="s">
        <v>15</v>
      </c>
      <c r="G47" s="98" t="s">
        <v>15</v>
      </c>
      <c r="H47" s="98" t="s">
        <v>15</v>
      </c>
      <c r="I47" s="98" t="s">
        <v>15</v>
      </c>
      <c r="J47" s="98"/>
      <c r="K47" s="98" t="s">
        <v>15</v>
      </c>
      <c r="L47" s="98" t="s">
        <v>15</v>
      </c>
      <c r="M47" s="98" t="s">
        <v>15</v>
      </c>
      <c r="N47" s="98" t="s">
        <v>15</v>
      </c>
      <c r="O47" s="98" t="s">
        <v>15</v>
      </c>
      <c r="P47" s="98"/>
      <c r="Q47" s="98" t="s">
        <v>15</v>
      </c>
      <c r="R47" s="98" t="s">
        <v>15</v>
      </c>
      <c r="S47" s="98" t="s">
        <v>15</v>
      </c>
      <c r="T47" s="98" t="s">
        <v>15</v>
      </c>
      <c r="U47" s="98" t="s">
        <v>15</v>
      </c>
      <c r="V47" s="98"/>
      <c r="W47" s="98" t="s">
        <v>15</v>
      </c>
      <c r="X47" s="98" t="s">
        <v>15</v>
      </c>
      <c r="Y47" s="98" t="s">
        <v>15</v>
      </c>
      <c r="Z47" s="98"/>
      <c r="AA47" s="98" t="s">
        <v>15</v>
      </c>
      <c r="AB47" s="98"/>
      <c r="AC47" s="98" t="s">
        <v>15</v>
      </c>
      <c r="AD47" s="98" t="s">
        <v>15</v>
      </c>
      <c r="AE47" s="98" t="s">
        <v>15</v>
      </c>
      <c r="AF47" s="98" t="s">
        <v>15</v>
      </c>
      <c r="AG47" s="98" t="s">
        <v>15</v>
      </c>
      <c r="AH47" s="98"/>
      <c r="AI47" s="98" t="s">
        <v>15</v>
      </c>
      <c r="AJ47" s="98" t="s">
        <v>15</v>
      </c>
      <c r="AK47" s="98" t="s">
        <v>15</v>
      </c>
      <c r="AL47" s="98" t="s">
        <v>15</v>
      </c>
    </row>
    <row r="48" spans="1:49" ht="14.25" thickTop="1" thickBot="1">
      <c r="A48" s="112">
        <v>1964</v>
      </c>
      <c r="B48" s="109"/>
      <c r="C48" s="108" t="s">
        <v>102</v>
      </c>
      <c r="D48" s="87"/>
      <c r="E48" s="102">
        <v>99</v>
      </c>
      <c r="F48" s="102" t="s">
        <v>73</v>
      </c>
      <c r="G48" s="102" t="s">
        <v>73</v>
      </c>
      <c r="H48" s="102" t="s">
        <v>73</v>
      </c>
      <c r="I48" s="102">
        <v>99</v>
      </c>
      <c r="J48" s="102"/>
      <c r="K48" s="102">
        <v>89</v>
      </c>
      <c r="L48" s="102">
        <v>99</v>
      </c>
      <c r="M48" s="102">
        <v>80</v>
      </c>
      <c r="N48" s="102">
        <v>79</v>
      </c>
      <c r="O48" s="102">
        <v>96</v>
      </c>
      <c r="P48" s="102"/>
      <c r="Q48" s="102" t="s">
        <v>73</v>
      </c>
      <c r="R48" s="102">
        <v>98</v>
      </c>
      <c r="S48" s="102">
        <v>79</v>
      </c>
      <c r="T48" s="102">
        <v>98</v>
      </c>
      <c r="U48" s="102">
        <v>92</v>
      </c>
      <c r="V48" s="102"/>
      <c r="W48" s="102">
        <v>72</v>
      </c>
      <c r="X48" s="102" t="s">
        <v>73</v>
      </c>
      <c r="Y48" s="102">
        <v>99</v>
      </c>
      <c r="Z48" s="102" t="s">
        <v>73</v>
      </c>
      <c r="AA48" s="102">
        <v>99</v>
      </c>
      <c r="AB48" s="102"/>
      <c r="AC48" s="102" t="s">
        <v>73</v>
      </c>
      <c r="AD48" s="102">
        <v>100</v>
      </c>
      <c r="AE48" s="102">
        <v>25</v>
      </c>
      <c r="AF48" s="102">
        <v>97</v>
      </c>
      <c r="AG48" s="102">
        <v>57</v>
      </c>
      <c r="AH48" s="102"/>
      <c r="AI48" s="102">
        <v>100</v>
      </c>
      <c r="AJ48" s="102">
        <v>92</v>
      </c>
      <c r="AK48" s="87"/>
      <c r="AL48" s="97">
        <v>85</v>
      </c>
    </row>
    <row r="49" spans="1:38" ht="14.25" thickTop="1" thickBot="1">
      <c r="A49" s="112">
        <v>1965</v>
      </c>
      <c r="B49" s="109"/>
      <c r="C49" s="107"/>
      <c r="D49" s="87"/>
      <c r="E49" s="102">
        <v>99</v>
      </c>
      <c r="F49" s="102" t="s">
        <v>73</v>
      </c>
      <c r="G49" s="102" t="s">
        <v>73</v>
      </c>
      <c r="H49" s="102">
        <v>100</v>
      </c>
      <c r="I49" s="102">
        <v>100</v>
      </c>
      <c r="J49" s="102"/>
      <c r="K49" s="102">
        <v>90</v>
      </c>
      <c r="L49" s="102">
        <v>100</v>
      </c>
      <c r="M49" s="102">
        <v>86</v>
      </c>
      <c r="N49" s="102">
        <v>84</v>
      </c>
      <c r="O49" s="102">
        <v>96</v>
      </c>
      <c r="P49" s="102"/>
      <c r="Q49" s="102">
        <v>98</v>
      </c>
      <c r="R49" s="102">
        <v>96</v>
      </c>
      <c r="S49" s="102">
        <v>77</v>
      </c>
      <c r="T49" s="102">
        <v>97</v>
      </c>
      <c r="U49" s="102">
        <v>93</v>
      </c>
      <c r="V49" s="102"/>
      <c r="W49" s="102">
        <v>74</v>
      </c>
      <c r="X49" s="102">
        <v>100</v>
      </c>
      <c r="Y49" s="102">
        <v>100</v>
      </c>
      <c r="Z49" s="102" t="s">
        <v>73</v>
      </c>
      <c r="AA49" s="102">
        <v>100</v>
      </c>
      <c r="AB49" s="102"/>
      <c r="AC49" s="102">
        <v>100</v>
      </c>
      <c r="AD49" s="102">
        <v>100</v>
      </c>
      <c r="AE49" s="102">
        <v>25</v>
      </c>
      <c r="AF49" s="102">
        <v>97</v>
      </c>
      <c r="AG49" s="102">
        <v>60</v>
      </c>
      <c r="AH49" s="102"/>
      <c r="AI49" s="102">
        <v>96</v>
      </c>
      <c r="AJ49" s="102">
        <v>97</v>
      </c>
      <c r="AK49" s="87"/>
      <c r="AL49" s="97">
        <v>88</v>
      </c>
    </row>
    <row r="50" spans="1:38" ht="14.25" thickTop="1" thickBot="1">
      <c r="A50" s="112">
        <v>1966</v>
      </c>
      <c r="B50" s="109"/>
      <c r="C50" s="107"/>
      <c r="D50" s="87"/>
      <c r="E50" s="102">
        <v>100</v>
      </c>
      <c r="F50" s="102" t="s">
        <v>73</v>
      </c>
      <c r="G50" s="102" t="s">
        <v>73</v>
      </c>
      <c r="H50" s="102">
        <v>97</v>
      </c>
      <c r="I50" s="102">
        <v>99</v>
      </c>
      <c r="J50" s="102"/>
      <c r="K50" s="102">
        <v>96</v>
      </c>
      <c r="L50" s="102">
        <v>99</v>
      </c>
      <c r="M50" s="102">
        <v>91</v>
      </c>
      <c r="N50" s="102">
        <v>92</v>
      </c>
      <c r="O50" s="102">
        <v>97</v>
      </c>
      <c r="P50" s="102"/>
      <c r="Q50" s="102">
        <v>99</v>
      </c>
      <c r="R50" s="102">
        <v>99</v>
      </c>
      <c r="S50" s="102">
        <v>86</v>
      </c>
      <c r="T50" s="102">
        <v>98</v>
      </c>
      <c r="U50" s="102">
        <v>95</v>
      </c>
      <c r="V50" s="102"/>
      <c r="W50" s="102">
        <v>79</v>
      </c>
      <c r="X50" s="102">
        <v>99</v>
      </c>
      <c r="Y50" s="102">
        <v>100</v>
      </c>
      <c r="Z50" s="102" t="s">
        <v>73</v>
      </c>
      <c r="AA50" s="102">
        <v>99</v>
      </c>
      <c r="AB50" s="102"/>
      <c r="AC50" s="102">
        <v>95</v>
      </c>
      <c r="AD50" s="102">
        <v>100</v>
      </c>
      <c r="AE50" s="102">
        <v>29</v>
      </c>
      <c r="AF50" s="102">
        <v>98</v>
      </c>
      <c r="AG50" s="102">
        <v>66</v>
      </c>
      <c r="AH50" s="102"/>
      <c r="AI50" s="102">
        <v>99</v>
      </c>
      <c r="AJ50" s="102">
        <v>98</v>
      </c>
      <c r="AK50" s="87"/>
      <c r="AL50" s="97">
        <v>91</v>
      </c>
    </row>
    <row r="51" spans="1:38" ht="14.25" thickTop="1" thickBot="1">
      <c r="A51" s="112">
        <v>1967</v>
      </c>
      <c r="B51" s="109"/>
      <c r="C51" s="107"/>
      <c r="D51" s="87"/>
      <c r="E51" s="102">
        <v>99</v>
      </c>
      <c r="F51" s="102" t="s">
        <v>73</v>
      </c>
      <c r="G51" s="102" t="s">
        <v>73</v>
      </c>
      <c r="H51" s="102">
        <v>96</v>
      </c>
      <c r="I51" s="102">
        <v>100</v>
      </c>
      <c r="J51" s="102"/>
      <c r="K51" s="102">
        <v>93</v>
      </c>
      <c r="L51" s="102">
        <v>99</v>
      </c>
      <c r="M51" s="102">
        <v>88</v>
      </c>
      <c r="N51" s="102">
        <v>90</v>
      </c>
      <c r="O51" s="102">
        <v>89</v>
      </c>
      <c r="P51" s="102"/>
      <c r="Q51" s="102">
        <v>98</v>
      </c>
      <c r="R51" s="102">
        <v>99</v>
      </c>
      <c r="S51" s="102">
        <v>92</v>
      </c>
      <c r="T51" s="102">
        <v>79</v>
      </c>
      <c r="U51" s="102">
        <v>98</v>
      </c>
      <c r="V51" s="102"/>
      <c r="W51" s="102">
        <v>90</v>
      </c>
      <c r="X51" s="102">
        <v>100</v>
      </c>
      <c r="Y51" s="102">
        <v>100</v>
      </c>
      <c r="Z51" s="102" t="s">
        <v>73</v>
      </c>
      <c r="AA51" s="102">
        <v>100</v>
      </c>
      <c r="AB51" s="102"/>
      <c r="AC51" s="102">
        <v>96</v>
      </c>
      <c r="AD51" s="102">
        <v>99</v>
      </c>
      <c r="AE51" s="102">
        <v>48</v>
      </c>
      <c r="AF51" s="102">
        <v>98</v>
      </c>
      <c r="AG51" s="102">
        <v>75</v>
      </c>
      <c r="AH51" s="102"/>
      <c r="AI51" s="102">
        <v>100</v>
      </c>
      <c r="AJ51" s="102">
        <v>93</v>
      </c>
      <c r="AK51" s="87"/>
      <c r="AL51" s="97">
        <v>92</v>
      </c>
    </row>
    <row r="52" spans="1:38" ht="14.25" thickTop="1" thickBot="1">
      <c r="A52" s="112">
        <v>1968</v>
      </c>
      <c r="B52" s="109"/>
      <c r="C52" s="107"/>
      <c r="D52" s="87"/>
      <c r="E52" s="102">
        <v>100</v>
      </c>
      <c r="F52" s="102" t="s">
        <v>73</v>
      </c>
      <c r="G52" s="102" t="s">
        <v>73</v>
      </c>
      <c r="H52" s="102">
        <v>100</v>
      </c>
      <c r="I52" s="102">
        <v>100</v>
      </c>
      <c r="J52" s="102"/>
      <c r="K52" s="102">
        <v>96</v>
      </c>
      <c r="L52" s="102">
        <v>100</v>
      </c>
      <c r="M52" s="102">
        <v>87</v>
      </c>
      <c r="N52" s="102">
        <v>93</v>
      </c>
      <c r="O52" s="102">
        <v>98</v>
      </c>
      <c r="P52" s="102"/>
      <c r="Q52" s="102">
        <v>98</v>
      </c>
      <c r="R52" s="102">
        <v>98</v>
      </c>
      <c r="S52" s="102">
        <v>97</v>
      </c>
      <c r="T52" s="102">
        <v>98</v>
      </c>
      <c r="U52" s="102">
        <v>94</v>
      </c>
      <c r="V52" s="102"/>
      <c r="W52" s="102">
        <v>90</v>
      </c>
      <c r="X52" s="102">
        <v>93</v>
      </c>
      <c r="Y52" s="102">
        <v>100</v>
      </c>
      <c r="Z52" s="102" t="s">
        <v>73</v>
      </c>
      <c r="AA52" s="102">
        <v>99</v>
      </c>
      <c r="AB52" s="102"/>
      <c r="AC52" s="102">
        <v>99</v>
      </c>
      <c r="AD52" s="102">
        <v>100</v>
      </c>
      <c r="AE52" s="102">
        <v>41</v>
      </c>
      <c r="AF52" s="102">
        <v>98</v>
      </c>
      <c r="AG52" s="102">
        <v>78</v>
      </c>
      <c r="AH52" s="102"/>
      <c r="AI52" s="102">
        <v>100</v>
      </c>
      <c r="AJ52" s="102">
        <v>98</v>
      </c>
      <c r="AK52" s="87"/>
      <c r="AL52" s="97">
        <v>92</v>
      </c>
    </row>
    <row r="53" spans="1:38" ht="14.25" thickTop="1" thickBot="1">
      <c r="A53" s="112">
        <v>1969</v>
      </c>
      <c r="B53" s="109"/>
      <c r="C53" s="105"/>
      <c r="D53" s="87"/>
      <c r="E53" s="102">
        <v>100</v>
      </c>
      <c r="F53" s="102" t="s">
        <v>73</v>
      </c>
      <c r="G53" s="102" t="s">
        <v>73</v>
      </c>
      <c r="H53" s="102">
        <v>100</v>
      </c>
      <c r="I53" s="102">
        <v>99</v>
      </c>
      <c r="J53" s="102"/>
      <c r="K53" s="102">
        <v>96</v>
      </c>
      <c r="L53" s="102">
        <v>99</v>
      </c>
      <c r="M53" s="102">
        <v>91</v>
      </c>
      <c r="N53" s="102">
        <v>93</v>
      </c>
      <c r="O53" s="102">
        <v>96</v>
      </c>
      <c r="P53" s="102"/>
      <c r="Q53" s="102">
        <v>100</v>
      </c>
      <c r="R53" s="102">
        <v>99</v>
      </c>
      <c r="S53" s="102">
        <v>89</v>
      </c>
      <c r="T53" s="102">
        <v>98</v>
      </c>
      <c r="U53" s="102">
        <v>95</v>
      </c>
      <c r="V53" s="102"/>
      <c r="W53" s="102">
        <v>89</v>
      </c>
      <c r="X53" s="102">
        <v>100</v>
      </c>
      <c r="Y53" s="102">
        <v>100</v>
      </c>
      <c r="Z53" s="102" t="s">
        <v>73</v>
      </c>
      <c r="AA53" s="102">
        <v>100</v>
      </c>
      <c r="AB53" s="102"/>
      <c r="AC53" s="102">
        <v>99</v>
      </c>
      <c r="AD53" s="102">
        <v>100</v>
      </c>
      <c r="AE53" s="102">
        <v>46</v>
      </c>
      <c r="AF53" s="102">
        <v>98</v>
      </c>
      <c r="AG53" s="102">
        <v>81</v>
      </c>
      <c r="AH53" s="102"/>
      <c r="AI53" s="102">
        <v>98</v>
      </c>
      <c r="AJ53" s="102">
        <v>99</v>
      </c>
      <c r="AK53" s="87"/>
      <c r="AL53" s="97">
        <v>93</v>
      </c>
    </row>
    <row r="54" spans="1:38" ht="14.25" thickTop="1" thickBot="1">
      <c r="A54" s="112">
        <v>1970</v>
      </c>
      <c r="B54" s="109"/>
      <c r="C54" s="107"/>
      <c r="D54" s="87"/>
      <c r="E54" s="102">
        <v>100</v>
      </c>
      <c r="F54" s="102" t="s">
        <v>73</v>
      </c>
      <c r="G54" s="102" t="s">
        <v>73</v>
      </c>
      <c r="H54" s="102">
        <v>98</v>
      </c>
      <c r="I54" s="102">
        <v>100</v>
      </c>
      <c r="J54" s="102"/>
      <c r="K54" s="102">
        <v>95</v>
      </c>
      <c r="L54" s="102">
        <v>99</v>
      </c>
      <c r="M54" s="102">
        <v>94</v>
      </c>
      <c r="N54" s="102">
        <v>97</v>
      </c>
      <c r="O54" s="102">
        <v>97</v>
      </c>
      <c r="P54" s="102"/>
      <c r="Q54" s="102">
        <v>97</v>
      </c>
      <c r="R54" s="102">
        <v>99</v>
      </c>
      <c r="S54" s="102">
        <v>93</v>
      </c>
      <c r="T54" s="102">
        <v>98</v>
      </c>
      <c r="U54" s="102">
        <v>98</v>
      </c>
      <c r="V54" s="102"/>
      <c r="W54" s="102">
        <v>93</v>
      </c>
      <c r="X54" s="102">
        <v>99</v>
      </c>
      <c r="Y54" s="102">
        <v>100</v>
      </c>
      <c r="Z54" s="102" t="s">
        <v>73</v>
      </c>
      <c r="AA54" s="102">
        <v>100</v>
      </c>
      <c r="AB54" s="102"/>
      <c r="AC54" s="102">
        <v>96</v>
      </c>
      <c r="AD54" s="102">
        <v>100</v>
      </c>
      <c r="AE54" s="102">
        <v>60</v>
      </c>
      <c r="AF54" s="102">
        <v>100</v>
      </c>
      <c r="AG54" s="102">
        <v>84</v>
      </c>
      <c r="AH54" s="102"/>
      <c r="AI54" s="102">
        <v>100</v>
      </c>
      <c r="AJ54" s="102">
        <v>98</v>
      </c>
      <c r="AK54" s="87"/>
      <c r="AL54" s="97">
        <v>94</v>
      </c>
    </row>
    <row r="55" spans="1:38" ht="14.25" thickTop="1" thickBot="1">
      <c r="A55" s="112">
        <v>1971</v>
      </c>
      <c r="B55" s="109"/>
      <c r="C55" s="107"/>
      <c r="D55" s="87"/>
      <c r="E55" s="102" t="s">
        <v>73</v>
      </c>
      <c r="F55" s="102">
        <v>99</v>
      </c>
      <c r="G55" s="102">
        <v>100</v>
      </c>
      <c r="H55" s="102" t="s">
        <v>73</v>
      </c>
      <c r="I55" s="102">
        <v>99</v>
      </c>
      <c r="J55" s="102"/>
      <c r="K55" s="102">
        <v>95</v>
      </c>
      <c r="L55" s="102">
        <v>99</v>
      </c>
      <c r="M55" s="102">
        <v>94</v>
      </c>
      <c r="N55" s="102">
        <v>98</v>
      </c>
      <c r="O55" s="102">
        <v>99</v>
      </c>
      <c r="P55" s="102"/>
      <c r="Q55" s="102">
        <v>100</v>
      </c>
      <c r="R55" s="102">
        <v>98</v>
      </c>
      <c r="S55" s="102">
        <v>94</v>
      </c>
      <c r="T55" s="102" t="s">
        <v>73</v>
      </c>
      <c r="U55" s="102">
        <v>99</v>
      </c>
      <c r="V55" s="102"/>
      <c r="W55" s="102">
        <v>90</v>
      </c>
      <c r="X55" s="102" t="s">
        <v>73</v>
      </c>
      <c r="Y55" s="102">
        <v>100</v>
      </c>
      <c r="Z55" s="102" t="s">
        <v>73</v>
      </c>
      <c r="AA55" s="102">
        <v>99</v>
      </c>
      <c r="AB55" s="102"/>
      <c r="AC55" s="102">
        <v>97</v>
      </c>
      <c r="AD55" s="102" t="s">
        <v>73</v>
      </c>
      <c r="AE55" s="102">
        <v>51</v>
      </c>
      <c r="AF55" s="102" t="s">
        <v>73</v>
      </c>
      <c r="AG55" s="102" t="s">
        <v>73</v>
      </c>
      <c r="AH55" s="102"/>
      <c r="AI55" s="102">
        <v>100</v>
      </c>
      <c r="AJ55" s="102">
        <v>97</v>
      </c>
      <c r="AK55" s="87"/>
      <c r="AL55" s="97">
        <v>94</v>
      </c>
    </row>
    <row r="56" spans="1:38" ht="14.25" thickTop="1" thickBot="1">
      <c r="A56" s="112">
        <v>1972</v>
      </c>
      <c r="B56" s="109"/>
      <c r="C56" s="107"/>
      <c r="D56" s="87"/>
      <c r="E56" s="102" t="s">
        <v>73</v>
      </c>
      <c r="F56" s="102">
        <v>98</v>
      </c>
      <c r="G56" s="102">
        <v>96</v>
      </c>
      <c r="H56" s="102" t="s">
        <v>73</v>
      </c>
      <c r="I56" s="102">
        <v>99</v>
      </c>
      <c r="J56" s="102"/>
      <c r="K56" s="102">
        <v>96</v>
      </c>
      <c r="L56" s="102">
        <v>100</v>
      </c>
      <c r="M56" s="102">
        <v>94</v>
      </c>
      <c r="N56" s="102">
        <v>97</v>
      </c>
      <c r="O56" s="102">
        <v>98</v>
      </c>
      <c r="P56" s="102"/>
      <c r="Q56" s="102">
        <v>100</v>
      </c>
      <c r="R56" s="102">
        <v>100</v>
      </c>
      <c r="S56" s="102">
        <v>90</v>
      </c>
      <c r="T56" s="102" t="s">
        <v>73</v>
      </c>
      <c r="U56" s="102">
        <v>98</v>
      </c>
      <c r="V56" s="102"/>
      <c r="W56" s="102">
        <v>92</v>
      </c>
      <c r="X56" s="102" t="s">
        <v>73</v>
      </c>
      <c r="Y56" s="102">
        <v>100</v>
      </c>
      <c r="Z56" s="102" t="s">
        <v>73</v>
      </c>
      <c r="AA56" s="102">
        <v>97</v>
      </c>
      <c r="AB56" s="102"/>
      <c r="AC56" s="102">
        <v>97</v>
      </c>
      <c r="AD56" s="102" t="s">
        <v>73</v>
      </c>
      <c r="AE56" s="102">
        <v>45</v>
      </c>
      <c r="AF56" s="102" t="s">
        <v>73</v>
      </c>
      <c r="AG56" s="102" t="s">
        <v>73</v>
      </c>
      <c r="AH56" s="102"/>
      <c r="AI56" s="102">
        <v>99</v>
      </c>
      <c r="AJ56" s="102">
        <v>98</v>
      </c>
      <c r="AK56" s="87"/>
      <c r="AL56" s="97">
        <v>96</v>
      </c>
    </row>
    <row r="57" spans="1:38" ht="14.25" thickTop="1" thickBot="1">
      <c r="A57" s="112">
        <v>1973</v>
      </c>
      <c r="B57" s="109"/>
      <c r="C57" s="107"/>
      <c r="D57" s="87"/>
      <c r="E57" s="102" t="s">
        <v>73</v>
      </c>
      <c r="F57" s="102">
        <v>96</v>
      </c>
      <c r="G57" s="102">
        <v>98</v>
      </c>
      <c r="H57" s="102" t="s">
        <v>73</v>
      </c>
      <c r="I57" s="102">
        <v>98</v>
      </c>
      <c r="J57" s="102"/>
      <c r="K57" s="102">
        <v>94</v>
      </c>
      <c r="L57" s="102">
        <v>98</v>
      </c>
      <c r="M57" s="102">
        <v>93</v>
      </c>
      <c r="N57" s="102">
        <v>96</v>
      </c>
      <c r="O57" s="102">
        <v>98</v>
      </c>
      <c r="P57" s="102"/>
      <c r="Q57" s="102">
        <v>99</v>
      </c>
      <c r="R57" s="102">
        <v>98</v>
      </c>
      <c r="S57" s="102">
        <v>93</v>
      </c>
      <c r="T57" s="102" t="s">
        <v>73</v>
      </c>
      <c r="U57" s="102">
        <v>95</v>
      </c>
      <c r="V57" s="102"/>
      <c r="W57" s="102">
        <v>92</v>
      </c>
      <c r="X57" s="102" t="s">
        <v>73</v>
      </c>
      <c r="Y57" s="102">
        <v>95</v>
      </c>
      <c r="Z57" s="102" t="s">
        <v>73</v>
      </c>
      <c r="AA57" s="102">
        <v>96</v>
      </c>
      <c r="AB57" s="102"/>
      <c r="AC57" s="102">
        <v>96</v>
      </c>
      <c r="AD57" s="102" t="s">
        <v>73</v>
      </c>
      <c r="AE57" s="102">
        <v>63</v>
      </c>
      <c r="AF57" s="102" t="s">
        <v>73</v>
      </c>
      <c r="AG57" s="102" t="s">
        <v>73</v>
      </c>
      <c r="AH57" s="102"/>
      <c r="AI57" s="102">
        <v>100</v>
      </c>
      <c r="AJ57" s="102">
        <v>98</v>
      </c>
      <c r="AK57" s="87"/>
      <c r="AL57" s="97">
        <v>93</v>
      </c>
    </row>
    <row r="58" spans="1:38" ht="14.25" thickTop="1" thickBot="1">
      <c r="A58" s="112">
        <v>1974</v>
      </c>
      <c r="B58" s="109"/>
      <c r="C58" s="107"/>
      <c r="D58" s="87"/>
      <c r="E58" s="102" t="s">
        <v>73</v>
      </c>
      <c r="F58" s="102">
        <v>92</v>
      </c>
      <c r="G58" s="102">
        <v>96</v>
      </c>
      <c r="H58" s="102" t="s">
        <v>73</v>
      </c>
      <c r="I58" s="102">
        <v>99</v>
      </c>
      <c r="J58" s="102"/>
      <c r="K58" s="102">
        <v>96</v>
      </c>
      <c r="L58" s="102">
        <v>99</v>
      </c>
      <c r="M58" s="102">
        <v>90</v>
      </c>
      <c r="N58" s="102">
        <v>93</v>
      </c>
      <c r="O58" s="102">
        <v>100</v>
      </c>
      <c r="P58" s="102"/>
      <c r="Q58" s="102">
        <v>100</v>
      </c>
      <c r="R58" s="102">
        <v>98</v>
      </c>
      <c r="S58" s="102">
        <v>94</v>
      </c>
      <c r="T58" s="102" t="s">
        <v>73</v>
      </c>
      <c r="U58" s="102">
        <v>93</v>
      </c>
      <c r="V58" s="102"/>
      <c r="W58" s="102">
        <v>94</v>
      </c>
      <c r="X58" s="102" t="s">
        <v>73</v>
      </c>
      <c r="Y58" s="102">
        <v>100</v>
      </c>
      <c r="Z58" s="102" t="s">
        <v>73</v>
      </c>
      <c r="AA58" s="102">
        <v>99</v>
      </c>
      <c r="AB58" s="102"/>
      <c r="AC58" s="102">
        <v>97</v>
      </c>
      <c r="AD58" s="102" t="s">
        <v>73</v>
      </c>
      <c r="AE58" s="102">
        <v>59</v>
      </c>
      <c r="AF58" s="102" t="s">
        <v>73</v>
      </c>
      <c r="AG58" s="102" t="s">
        <v>73</v>
      </c>
      <c r="AH58" s="102"/>
      <c r="AI58" s="102">
        <v>98</v>
      </c>
      <c r="AJ58" s="102">
        <v>98</v>
      </c>
      <c r="AK58" s="87"/>
      <c r="AL58" s="97">
        <v>94</v>
      </c>
    </row>
    <row r="59" spans="1:38" ht="14.25" thickTop="1" thickBot="1">
      <c r="A59" s="112">
        <v>1975</v>
      </c>
      <c r="B59" s="109"/>
      <c r="C59" s="107"/>
      <c r="D59" s="87"/>
      <c r="E59" s="102" t="s">
        <v>73</v>
      </c>
      <c r="F59" s="102">
        <v>88</v>
      </c>
      <c r="G59" s="102">
        <v>96</v>
      </c>
      <c r="H59" s="102" t="s">
        <v>73</v>
      </c>
      <c r="I59" s="102">
        <v>99</v>
      </c>
      <c r="J59" s="102"/>
      <c r="K59" s="102">
        <v>96</v>
      </c>
      <c r="L59" s="102">
        <v>98</v>
      </c>
      <c r="M59" s="102">
        <v>93</v>
      </c>
      <c r="N59" s="102">
        <v>99</v>
      </c>
      <c r="O59" s="102">
        <v>99</v>
      </c>
      <c r="P59" s="102"/>
      <c r="Q59" s="102">
        <v>100</v>
      </c>
      <c r="R59" s="102">
        <v>99</v>
      </c>
      <c r="S59" s="102">
        <v>93</v>
      </c>
      <c r="T59" s="102" t="s">
        <v>73</v>
      </c>
      <c r="U59" s="102">
        <v>93</v>
      </c>
      <c r="V59" s="102"/>
      <c r="W59" s="102">
        <v>91</v>
      </c>
      <c r="X59" s="102" t="s">
        <v>73</v>
      </c>
      <c r="Y59" s="102">
        <v>100</v>
      </c>
      <c r="Z59" s="102" t="s">
        <v>73</v>
      </c>
      <c r="AA59" s="102">
        <v>99</v>
      </c>
      <c r="AB59" s="102"/>
      <c r="AC59" s="102">
        <v>96</v>
      </c>
      <c r="AD59" s="102" t="s">
        <v>73</v>
      </c>
      <c r="AE59" s="102">
        <v>63</v>
      </c>
      <c r="AF59" s="102" t="s">
        <v>73</v>
      </c>
      <c r="AG59" s="102" t="s">
        <v>73</v>
      </c>
      <c r="AH59" s="102"/>
      <c r="AI59" s="102">
        <v>100</v>
      </c>
      <c r="AJ59" s="102">
        <v>98</v>
      </c>
      <c r="AK59" s="87"/>
      <c r="AL59" s="97">
        <v>94</v>
      </c>
    </row>
    <row r="60" spans="1:38" ht="14.25" thickTop="1" thickBot="1">
      <c r="A60" s="112">
        <v>1976</v>
      </c>
      <c r="B60" s="109"/>
      <c r="C60" s="107"/>
      <c r="D60" s="87"/>
      <c r="E60" s="102" t="s">
        <v>73</v>
      </c>
      <c r="F60" s="102">
        <v>94</v>
      </c>
      <c r="G60" s="102">
        <v>96</v>
      </c>
      <c r="H60" s="102" t="s">
        <v>73</v>
      </c>
      <c r="I60" s="102">
        <v>100</v>
      </c>
      <c r="J60" s="102"/>
      <c r="K60" s="102">
        <v>99</v>
      </c>
      <c r="L60" s="102">
        <v>100</v>
      </c>
      <c r="M60" s="102">
        <v>98</v>
      </c>
      <c r="N60" s="102">
        <v>98</v>
      </c>
      <c r="O60" s="102">
        <v>100</v>
      </c>
      <c r="P60" s="102"/>
      <c r="Q60" s="102">
        <v>100</v>
      </c>
      <c r="R60" s="102">
        <v>99</v>
      </c>
      <c r="S60" s="102">
        <v>97</v>
      </c>
      <c r="T60" s="102" t="s">
        <v>73</v>
      </c>
      <c r="U60" s="102">
        <v>98</v>
      </c>
      <c r="V60" s="102"/>
      <c r="W60" s="102">
        <v>91</v>
      </c>
      <c r="X60" s="102" t="s">
        <v>73</v>
      </c>
      <c r="Y60" s="102">
        <v>100</v>
      </c>
      <c r="Z60" s="102" t="s">
        <v>73</v>
      </c>
      <c r="AA60" s="102">
        <v>100</v>
      </c>
      <c r="AB60" s="102"/>
      <c r="AC60" s="102">
        <v>98</v>
      </c>
      <c r="AD60" s="102" t="s">
        <v>73</v>
      </c>
      <c r="AE60" s="102">
        <v>57</v>
      </c>
      <c r="AF60" s="102" t="s">
        <v>73</v>
      </c>
      <c r="AG60" s="102">
        <v>95</v>
      </c>
      <c r="AH60" s="102"/>
      <c r="AI60" s="102">
        <v>100</v>
      </c>
      <c r="AJ60" s="102">
        <v>98</v>
      </c>
      <c r="AK60" s="87"/>
      <c r="AL60" s="97">
        <v>97</v>
      </c>
    </row>
    <row r="61" spans="1:38" ht="14.25" thickTop="1" thickBot="1">
      <c r="A61" s="112">
        <v>1977</v>
      </c>
      <c r="B61" s="109"/>
      <c r="C61" s="107"/>
      <c r="D61" s="87"/>
      <c r="E61" s="102" t="s">
        <v>73</v>
      </c>
      <c r="F61" s="102">
        <v>96</v>
      </c>
      <c r="G61" s="102" t="s">
        <v>73</v>
      </c>
      <c r="H61" s="102" t="s">
        <v>73</v>
      </c>
      <c r="I61" s="102">
        <v>100</v>
      </c>
      <c r="J61" s="102"/>
      <c r="K61" s="102">
        <v>98</v>
      </c>
      <c r="L61" s="102">
        <v>99</v>
      </c>
      <c r="M61" s="102">
        <v>98</v>
      </c>
      <c r="N61" s="102">
        <v>99</v>
      </c>
      <c r="O61" s="102">
        <v>97</v>
      </c>
      <c r="P61" s="102"/>
      <c r="Q61" s="102" t="s">
        <v>73</v>
      </c>
      <c r="R61" s="102">
        <v>99</v>
      </c>
      <c r="S61" s="102">
        <v>95</v>
      </c>
      <c r="T61" s="102" t="s">
        <v>73</v>
      </c>
      <c r="U61" s="102">
        <v>94</v>
      </c>
      <c r="V61" s="102"/>
      <c r="W61" s="102">
        <v>96</v>
      </c>
      <c r="X61" s="102" t="s">
        <v>73</v>
      </c>
      <c r="Y61" s="102">
        <v>99</v>
      </c>
      <c r="Z61" s="102" t="s">
        <v>73</v>
      </c>
      <c r="AA61" s="102">
        <v>88</v>
      </c>
      <c r="AB61" s="102"/>
      <c r="AC61" s="102">
        <v>98</v>
      </c>
      <c r="AD61" s="102" t="s">
        <v>73</v>
      </c>
      <c r="AE61" s="102">
        <v>53</v>
      </c>
      <c r="AF61" s="102" t="s">
        <v>73</v>
      </c>
      <c r="AG61" s="102">
        <v>96</v>
      </c>
      <c r="AH61" s="102"/>
      <c r="AI61" s="102">
        <v>99</v>
      </c>
      <c r="AJ61" s="102">
        <v>98</v>
      </c>
      <c r="AK61" s="87"/>
      <c r="AL61" s="97">
        <v>96</v>
      </c>
    </row>
    <row r="62" spans="1:38" ht="14.25" thickTop="1" thickBot="1">
      <c r="A62" s="112">
        <v>1978</v>
      </c>
      <c r="B62" s="109"/>
      <c r="C62" s="107"/>
      <c r="D62" s="87"/>
      <c r="E62" s="102" t="s">
        <v>73</v>
      </c>
      <c r="F62" s="102">
        <v>96</v>
      </c>
      <c r="G62" s="102" t="s">
        <v>73</v>
      </c>
      <c r="H62" s="102" t="s">
        <v>73</v>
      </c>
      <c r="I62" s="102">
        <v>99</v>
      </c>
      <c r="J62" s="102"/>
      <c r="K62" s="102">
        <v>97</v>
      </c>
      <c r="L62" s="102">
        <v>99</v>
      </c>
      <c r="M62" s="102">
        <v>93</v>
      </c>
      <c r="N62" s="102">
        <v>93</v>
      </c>
      <c r="O62" s="102">
        <v>97</v>
      </c>
      <c r="P62" s="102"/>
      <c r="Q62" s="102" t="s">
        <v>73</v>
      </c>
      <c r="R62" s="102">
        <v>98</v>
      </c>
      <c r="S62" s="102">
        <v>94</v>
      </c>
      <c r="T62" s="102" t="s">
        <v>73</v>
      </c>
      <c r="U62" s="102">
        <v>96</v>
      </c>
      <c r="V62" s="102"/>
      <c r="W62" s="102">
        <v>96</v>
      </c>
      <c r="X62" s="102" t="s">
        <v>73</v>
      </c>
      <c r="Y62" s="102">
        <v>100</v>
      </c>
      <c r="Z62" s="102" t="s">
        <v>73</v>
      </c>
      <c r="AA62" s="102">
        <v>99</v>
      </c>
      <c r="AB62" s="102"/>
      <c r="AC62" s="102">
        <v>100</v>
      </c>
      <c r="AD62" s="102" t="s">
        <v>73</v>
      </c>
      <c r="AE62" s="102">
        <v>51</v>
      </c>
      <c r="AF62" s="102" t="s">
        <v>73</v>
      </c>
      <c r="AG62" s="102" t="s">
        <v>73</v>
      </c>
      <c r="AH62" s="102"/>
      <c r="AI62" s="102">
        <v>100</v>
      </c>
      <c r="AJ62" s="102">
        <v>99</v>
      </c>
      <c r="AK62" s="87"/>
      <c r="AL62" s="97">
        <v>95</v>
      </c>
    </row>
    <row r="63" spans="1:38" ht="14.25" thickTop="1" thickBot="1">
      <c r="A63" s="112">
        <v>1979</v>
      </c>
      <c r="B63" s="109"/>
      <c r="C63" s="107"/>
      <c r="D63" s="87"/>
      <c r="E63" s="102" t="s">
        <v>73</v>
      </c>
      <c r="F63" s="102">
        <v>96</v>
      </c>
      <c r="G63" s="102" t="s">
        <v>73</v>
      </c>
      <c r="H63" s="102" t="s">
        <v>73</v>
      </c>
      <c r="I63" s="102">
        <v>100</v>
      </c>
      <c r="J63" s="102"/>
      <c r="K63" s="102">
        <v>99</v>
      </c>
      <c r="L63" s="102">
        <v>97</v>
      </c>
      <c r="M63" s="102">
        <v>98</v>
      </c>
      <c r="N63" s="102">
        <v>96</v>
      </c>
      <c r="O63" s="102">
        <v>96</v>
      </c>
      <c r="P63" s="102"/>
      <c r="Q63" s="102" t="s">
        <v>73</v>
      </c>
      <c r="R63" s="102">
        <v>100</v>
      </c>
      <c r="S63" s="102">
        <v>94</v>
      </c>
      <c r="T63" s="102" t="s">
        <v>73</v>
      </c>
      <c r="U63" s="102">
        <v>96</v>
      </c>
      <c r="V63" s="102"/>
      <c r="W63" s="102">
        <v>95</v>
      </c>
      <c r="X63" s="102" t="s">
        <v>73</v>
      </c>
      <c r="Y63" s="102">
        <v>100</v>
      </c>
      <c r="Z63" s="102" t="s">
        <v>73</v>
      </c>
      <c r="AA63" s="102">
        <v>100</v>
      </c>
      <c r="AB63" s="102"/>
      <c r="AC63" s="102">
        <v>99</v>
      </c>
      <c r="AD63" s="102" t="s">
        <v>73</v>
      </c>
      <c r="AE63" s="102">
        <v>59</v>
      </c>
      <c r="AF63" s="102" t="s">
        <v>73</v>
      </c>
      <c r="AG63" s="102">
        <v>78</v>
      </c>
      <c r="AH63" s="102"/>
      <c r="AI63" s="102">
        <v>100</v>
      </c>
      <c r="AJ63" s="102">
        <v>99</v>
      </c>
      <c r="AK63" s="87"/>
      <c r="AL63" s="97">
        <v>96</v>
      </c>
    </row>
    <row r="64" spans="1:38" ht="14.25" thickTop="1" thickBot="1">
      <c r="A64" s="112">
        <v>1980</v>
      </c>
      <c r="B64" s="109"/>
      <c r="C64" s="107"/>
      <c r="D64" s="87"/>
      <c r="E64" s="102" t="s">
        <v>73</v>
      </c>
      <c r="F64" s="102" t="s">
        <v>73</v>
      </c>
      <c r="G64" s="102" t="s">
        <v>73</v>
      </c>
      <c r="H64" s="102" t="s">
        <v>73</v>
      </c>
      <c r="I64" s="102">
        <v>100</v>
      </c>
      <c r="J64" s="102"/>
      <c r="K64" s="102">
        <v>98</v>
      </c>
      <c r="L64" s="102">
        <v>99</v>
      </c>
      <c r="M64" s="102">
        <v>95</v>
      </c>
      <c r="N64" s="102">
        <v>99</v>
      </c>
      <c r="O64" s="102">
        <v>98</v>
      </c>
      <c r="P64" s="102"/>
      <c r="Q64" s="102" t="s">
        <v>73</v>
      </c>
      <c r="R64" s="102">
        <v>100</v>
      </c>
      <c r="S64" s="102">
        <v>94</v>
      </c>
      <c r="T64" s="102" t="s">
        <v>73</v>
      </c>
      <c r="U64" s="102">
        <v>97</v>
      </c>
      <c r="V64" s="102"/>
      <c r="W64" s="102">
        <v>96</v>
      </c>
      <c r="X64" s="102" t="s">
        <v>73</v>
      </c>
      <c r="Y64" s="102">
        <v>99</v>
      </c>
      <c r="Z64" s="102" t="s">
        <v>73</v>
      </c>
      <c r="AA64" s="102">
        <v>99</v>
      </c>
      <c r="AB64" s="102"/>
      <c r="AC64" s="102">
        <v>99</v>
      </c>
      <c r="AD64" s="102" t="s">
        <v>73</v>
      </c>
      <c r="AE64" s="102">
        <v>54</v>
      </c>
      <c r="AF64" s="102" t="s">
        <v>73</v>
      </c>
      <c r="AG64" s="102">
        <v>93</v>
      </c>
      <c r="AH64" s="102"/>
      <c r="AI64" s="102" t="s">
        <v>73</v>
      </c>
      <c r="AJ64" s="102">
        <v>99</v>
      </c>
      <c r="AK64" s="87"/>
      <c r="AL64" s="97">
        <v>96</v>
      </c>
    </row>
    <row r="65" spans="1:38" ht="14.25" thickTop="1" thickBot="1">
      <c r="A65" s="112">
        <v>1981</v>
      </c>
      <c r="B65" s="109"/>
      <c r="C65" s="107"/>
      <c r="D65" s="87"/>
      <c r="E65" s="102" t="s">
        <v>73</v>
      </c>
      <c r="F65" s="102" t="s">
        <v>73</v>
      </c>
      <c r="G65" s="102" t="s">
        <v>73</v>
      </c>
      <c r="H65" s="102" t="s">
        <v>73</v>
      </c>
      <c r="I65" s="102" t="s">
        <v>73</v>
      </c>
      <c r="J65" s="102"/>
      <c r="K65" s="102">
        <v>98</v>
      </c>
      <c r="L65" s="102">
        <v>99</v>
      </c>
      <c r="M65" s="102">
        <v>97</v>
      </c>
      <c r="N65" s="102" t="s">
        <v>73</v>
      </c>
      <c r="O65" s="102" t="s">
        <v>73</v>
      </c>
      <c r="P65" s="102"/>
      <c r="Q65" s="102" t="s">
        <v>73</v>
      </c>
      <c r="R65" s="102">
        <v>100</v>
      </c>
      <c r="S65" s="102">
        <v>98</v>
      </c>
      <c r="T65" s="102" t="s">
        <v>73</v>
      </c>
      <c r="U65" s="102">
        <v>97</v>
      </c>
      <c r="V65" s="102"/>
      <c r="W65" s="102">
        <v>97</v>
      </c>
      <c r="X65" s="102" t="s">
        <v>73</v>
      </c>
      <c r="Y65" s="102" t="s">
        <v>73</v>
      </c>
      <c r="Z65" s="102" t="s">
        <v>73</v>
      </c>
      <c r="AA65" s="102">
        <v>99</v>
      </c>
      <c r="AB65" s="102"/>
      <c r="AC65" s="102" t="s">
        <v>73</v>
      </c>
      <c r="AD65" s="102" t="s">
        <v>73</v>
      </c>
      <c r="AE65" s="102">
        <v>64</v>
      </c>
      <c r="AF65" s="102" t="s">
        <v>73</v>
      </c>
      <c r="AG65" s="102" t="s">
        <v>73</v>
      </c>
      <c r="AH65" s="102"/>
      <c r="AI65" s="102" t="s">
        <v>73</v>
      </c>
      <c r="AJ65" s="102">
        <v>99</v>
      </c>
      <c r="AK65" s="87"/>
      <c r="AL65" s="97">
        <v>97</v>
      </c>
    </row>
    <row r="66" spans="1:38" ht="14.25" thickTop="1" thickBot="1">
      <c r="A66" s="112">
        <v>1982</v>
      </c>
      <c r="B66" s="109"/>
      <c r="C66" s="105"/>
      <c r="D66" s="87"/>
      <c r="E66" s="102" t="s">
        <v>73</v>
      </c>
      <c r="F66" s="102" t="s">
        <v>73</v>
      </c>
      <c r="G66" s="102" t="s">
        <v>73</v>
      </c>
      <c r="H66" s="102" t="s">
        <v>73</v>
      </c>
      <c r="I66" s="102" t="s">
        <v>73</v>
      </c>
      <c r="J66" s="102"/>
      <c r="K66" s="102">
        <v>99</v>
      </c>
      <c r="L66" s="102">
        <v>99</v>
      </c>
      <c r="M66" s="102">
        <v>99</v>
      </c>
      <c r="N66" s="102" t="s">
        <v>73</v>
      </c>
      <c r="O66" s="102" t="s">
        <v>73</v>
      </c>
      <c r="P66" s="102"/>
      <c r="Q66" s="102" t="s">
        <v>73</v>
      </c>
      <c r="R66" s="102">
        <v>100</v>
      </c>
      <c r="S66" s="102">
        <v>97</v>
      </c>
      <c r="T66" s="102" t="s">
        <v>73</v>
      </c>
      <c r="U66" s="102">
        <v>97</v>
      </c>
      <c r="V66" s="102"/>
      <c r="W66" s="102">
        <v>97</v>
      </c>
      <c r="X66" s="102" t="s">
        <v>73</v>
      </c>
      <c r="Y66" s="102" t="s">
        <v>73</v>
      </c>
      <c r="Z66" s="102" t="s">
        <v>73</v>
      </c>
      <c r="AA66" s="102">
        <v>99</v>
      </c>
      <c r="AB66" s="102"/>
      <c r="AC66" s="102" t="s">
        <v>73</v>
      </c>
      <c r="AD66" s="102" t="s">
        <v>73</v>
      </c>
      <c r="AE66" s="102">
        <v>61</v>
      </c>
      <c r="AF66" s="102" t="s">
        <v>73</v>
      </c>
      <c r="AG66" s="102" t="s">
        <v>73</v>
      </c>
      <c r="AH66" s="102"/>
      <c r="AI66" s="102" t="s">
        <v>73</v>
      </c>
      <c r="AJ66" s="102">
        <v>97</v>
      </c>
      <c r="AK66" s="87"/>
      <c r="AL66" s="97">
        <v>97</v>
      </c>
    </row>
    <row r="67" spans="1:38" ht="14.25" thickTop="1" thickBot="1">
      <c r="A67" s="112">
        <v>1983</v>
      </c>
      <c r="B67" s="109"/>
      <c r="C67" s="107"/>
      <c r="D67" s="87"/>
      <c r="E67" s="102" t="s">
        <v>73</v>
      </c>
      <c r="F67" s="102" t="s">
        <v>73</v>
      </c>
      <c r="G67" s="102" t="s">
        <v>73</v>
      </c>
      <c r="H67" s="102" t="s">
        <v>73</v>
      </c>
      <c r="I67" s="102" t="s">
        <v>73</v>
      </c>
      <c r="J67" s="102"/>
      <c r="K67" s="102">
        <v>99</v>
      </c>
      <c r="L67" s="102">
        <v>99</v>
      </c>
      <c r="M67" s="102">
        <v>95</v>
      </c>
      <c r="N67" s="102" t="s">
        <v>73</v>
      </c>
      <c r="O67" s="102" t="s">
        <v>73</v>
      </c>
      <c r="P67" s="102"/>
      <c r="Q67" s="102" t="s">
        <v>73</v>
      </c>
      <c r="R67" s="102">
        <v>100</v>
      </c>
      <c r="S67" s="102">
        <v>97</v>
      </c>
      <c r="T67" s="102" t="s">
        <v>73</v>
      </c>
      <c r="U67" s="102">
        <v>98</v>
      </c>
      <c r="V67" s="102"/>
      <c r="W67" s="102">
        <v>98</v>
      </c>
      <c r="X67" s="102" t="s">
        <v>73</v>
      </c>
      <c r="Y67" s="102" t="s">
        <v>73</v>
      </c>
      <c r="Z67" s="102" t="s">
        <v>73</v>
      </c>
      <c r="AA67" s="102">
        <v>98</v>
      </c>
      <c r="AB67" s="102"/>
      <c r="AC67" s="102" t="s">
        <v>73</v>
      </c>
      <c r="AD67" s="102" t="s">
        <v>73</v>
      </c>
      <c r="AE67" s="102">
        <v>66</v>
      </c>
      <c r="AF67" s="102" t="s">
        <v>73</v>
      </c>
      <c r="AG67" s="102" t="s">
        <v>73</v>
      </c>
      <c r="AH67" s="102"/>
      <c r="AI67" s="102" t="s">
        <v>73</v>
      </c>
      <c r="AJ67" s="102">
        <v>97</v>
      </c>
      <c r="AK67" s="87"/>
      <c r="AL67" s="97">
        <v>96</v>
      </c>
    </row>
    <row r="68" spans="1:38" ht="14.25" thickTop="1" thickBot="1">
      <c r="A68" s="112">
        <v>1984</v>
      </c>
      <c r="B68" s="109"/>
      <c r="C68" s="107"/>
      <c r="D68" s="87"/>
      <c r="E68" s="102" t="s">
        <v>73</v>
      </c>
      <c r="F68" s="102" t="s">
        <v>73</v>
      </c>
      <c r="G68" s="102" t="s">
        <v>73</v>
      </c>
      <c r="H68" s="102" t="s">
        <v>73</v>
      </c>
      <c r="I68" s="102" t="s">
        <v>73</v>
      </c>
      <c r="J68" s="102"/>
      <c r="K68" s="102">
        <v>99</v>
      </c>
      <c r="L68" s="102">
        <v>99</v>
      </c>
      <c r="M68" s="102">
        <v>97</v>
      </c>
      <c r="N68" s="102" t="s">
        <v>73</v>
      </c>
      <c r="O68" s="102" t="s">
        <v>73</v>
      </c>
      <c r="P68" s="102"/>
      <c r="Q68" s="102" t="s">
        <v>73</v>
      </c>
      <c r="R68" s="102">
        <v>100</v>
      </c>
      <c r="S68" s="102">
        <v>96</v>
      </c>
      <c r="T68" s="102" t="s">
        <v>73</v>
      </c>
      <c r="U68" s="102">
        <v>99</v>
      </c>
      <c r="V68" s="102"/>
      <c r="W68" s="102">
        <v>98</v>
      </c>
      <c r="X68" s="102" t="s">
        <v>73</v>
      </c>
      <c r="Y68" s="102" t="s">
        <v>73</v>
      </c>
      <c r="Z68" s="102" t="s">
        <v>73</v>
      </c>
      <c r="AA68" s="102">
        <v>98</v>
      </c>
      <c r="AB68" s="102"/>
      <c r="AC68" s="102" t="s">
        <v>73</v>
      </c>
      <c r="AD68" s="102" t="s">
        <v>73</v>
      </c>
      <c r="AE68" s="102">
        <v>66</v>
      </c>
      <c r="AF68" s="102" t="s">
        <v>73</v>
      </c>
      <c r="AG68" s="102" t="s">
        <v>73</v>
      </c>
      <c r="AH68" s="102"/>
      <c r="AI68" s="102" t="s">
        <v>73</v>
      </c>
      <c r="AJ68" s="102">
        <v>100</v>
      </c>
      <c r="AK68" s="87"/>
      <c r="AL68" s="97">
        <v>97</v>
      </c>
    </row>
    <row r="69" spans="1:38" ht="14.25" thickTop="1" thickBot="1">
      <c r="A69" s="112">
        <v>1985</v>
      </c>
      <c r="B69" s="109"/>
      <c r="C69" s="107"/>
      <c r="D69" s="87"/>
      <c r="E69" s="102" t="s">
        <v>73</v>
      </c>
      <c r="F69" s="102" t="s">
        <v>73</v>
      </c>
      <c r="G69" s="102" t="s">
        <v>73</v>
      </c>
      <c r="H69" s="102" t="s">
        <v>73</v>
      </c>
      <c r="I69" s="102" t="s">
        <v>73</v>
      </c>
      <c r="J69" s="102"/>
      <c r="K69" s="102">
        <v>98</v>
      </c>
      <c r="L69" s="102">
        <v>99</v>
      </c>
      <c r="M69" s="102">
        <v>99</v>
      </c>
      <c r="N69" s="102" t="s">
        <v>73</v>
      </c>
      <c r="O69" s="102" t="s">
        <v>73</v>
      </c>
      <c r="P69" s="102"/>
      <c r="Q69" s="102" t="s">
        <v>73</v>
      </c>
      <c r="R69" s="102">
        <v>99</v>
      </c>
      <c r="S69" s="102">
        <v>95</v>
      </c>
      <c r="T69" s="102" t="s">
        <v>73</v>
      </c>
      <c r="U69" s="102">
        <v>96</v>
      </c>
      <c r="V69" s="102"/>
      <c r="W69" s="102">
        <v>99</v>
      </c>
      <c r="X69" s="102" t="s">
        <v>73</v>
      </c>
      <c r="Y69" s="102" t="s">
        <v>73</v>
      </c>
      <c r="Z69" s="102" t="s">
        <v>73</v>
      </c>
      <c r="AA69" s="102">
        <v>98</v>
      </c>
      <c r="AB69" s="102"/>
      <c r="AC69" s="102" t="s">
        <v>73</v>
      </c>
      <c r="AD69" s="102" t="s">
        <v>73</v>
      </c>
      <c r="AE69" s="102">
        <v>77</v>
      </c>
      <c r="AF69" s="102" t="s">
        <v>73</v>
      </c>
      <c r="AG69" s="102" t="s">
        <v>73</v>
      </c>
      <c r="AH69" s="102"/>
      <c r="AI69" s="102" t="s">
        <v>73</v>
      </c>
      <c r="AJ69" s="102">
        <v>99</v>
      </c>
      <c r="AK69" s="87"/>
      <c r="AL69" s="97">
        <v>97</v>
      </c>
    </row>
    <row r="70" spans="1:38" ht="14.25" thickTop="1" thickBot="1">
      <c r="A70" s="112">
        <v>1986</v>
      </c>
      <c r="B70" s="109"/>
      <c r="C70" s="107"/>
      <c r="D70" s="87"/>
      <c r="E70" s="102" t="s">
        <v>73</v>
      </c>
      <c r="F70" s="102" t="s">
        <v>73</v>
      </c>
      <c r="G70" s="102" t="s">
        <v>73</v>
      </c>
      <c r="H70" s="102" t="s">
        <v>73</v>
      </c>
      <c r="I70" s="102" t="s">
        <v>73</v>
      </c>
      <c r="J70" s="102"/>
      <c r="K70" s="102">
        <v>97</v>
      </c>
      <c r="L70" s="102">
        <v>99</v>
      </c>
      <c r="M70" s="102">
        <v>98</v>
      </c>
      <c r="N70" s="102" t="s">
        <v>73</v>
      </c>
      <c r="O70" s="102" t="s">
        <v>73</v>
      </c>
      <c r="P70" s="102"/>
      <c r="Q70" s="102" t="s">
        <v>73</v>
      </c>
      <c r="R70" s="102">
        <v>99</v>
      </c>
      <c r="S70" s="102">
        <v>95</v>
      </c>
      <c r="T70" s="102" t="s">
        <v>73</v>
      </c>
      <c r="U70" s="102">
        <v>97</v>
      </c>
      <c r="V70" s="102"/>
      <c r="W70" s="102">
        <v>93</v>
      </c>
      <c r="X70" s="102" t="s">
        <v>73</v>
      </c>
      <c r="Y70" s="102" t="s">
        <v>73</v>
      </c>
      <c r="Z70" s="102" t="s">
        <v>73</v>
      </c>
      <c r="AA70" s="102">
        <v>98</v>
      </c>
      <c r="AB70" s="102"/>
      <c r="AC70" s="102" t="s">
        <v>73</v>
      </c>
      <c r="AD70" s="102" t="s">
        <v>73</v>
      </c>
      <c r="AE70" s="102">
        <v>75</v>
      </c>
      <c r="AF70" s="102" t="s">
        <v>73</v>
      </c>
      <c r="AG70" s="102" t="s">
        <v>73</v>
      </c>
      <c r="AH70" s="102"/>
      <c r="AI70" s="102" t="s">
        <v>73</v>
      </c>
      <c r="AJ70" s="102">
        <v>97</v>
      </c>
      <c r="AK70" s="87"/>
      <c r="AL70" s="97">
        <v>95</v>
      </c>
    </row>
    <row r="71" spans="1:38" ht="14.25" thickTop="1" thickBot="1">
      <c r="A71" s="112">
        <v>1987</v>
      </c>
      <c r="B71" s="109"/>
      <c r="C71" s="107"/>
      <c r="D71" s="87"/>
      <c r="E71" s="102" t="s">
        <v>73</v>
      </c>
      <c r="F71" s="102" t="s">
        <v>73</v>
      </c>
      <c r="G71" s="102" t="s">
        <v>73</v>
      </c>
      <c r="H71" s="102" t="s">
        <v>73</v>
      </c>
      <c r="I71" s="102" t="s">
        <v>73</v>
      </c>
      <c r="J71" s="102"/>
      <c r="K71" s="102">
        <v>98</v>
      </c>
      <c r="L71" s="102">
        <v>98</v>
      </c>
      <c r="M71" s="102">
        <v>98</v>
      </c>
      <c r="N71" s="102" t="s">
        <v>73</v>
      </c>
      <c r="O71" s="102" t="s">
        <v>73</v>
      </c>
      <c r="P71" s="102"/>
      <c r="Q71" s="102" t="s">
        <v>73</v>
      </c>
      <c r="R71" s="102">
        <v>98</v>
      </c>
      <c r="S71" s="102">
        <v>95</v>
      </c>
      <c r="T71" s="102" t="s">
        <v>73</v>
      </c>
      <c r="U71" s="102">
        <v>95</v>
      </c>
      <c r="V71" s="102"/>
      <c r="W71" s="102">
        <v>97</v>
      </c>
      <c r="X71" s="102" t="s">
        <v>73</v>
      </c>
      <c r="Y71" s="102" t="s">
        <v>73</v>
      </c>
      <c r="Z71" s="102" t="s">
        <v>73</v>
      </c>
      <c r="AA71" s="102">
        <v>98</v>
      </c>
      <c r="AB71" s="102"/>
      <c r="AC71" s="102" t="s">
        <v>73</v>
      </c>
      <c r="AD71" s="102" t="s">
        <v>73</v>
      </c>
      <c r="AE71" s="102">
        <v>73</v>
      </c>
      <c r="AF71" s="102" t="s">
        <v>73</v>
      </c>
      <c r="AG71" s="102" t="s">
        <v>73</v>
      </c>
      <c r="AH71" s="102"/>
      <c r="AI71" s="102" t="s">
        <v>73</v>
      </c>
      <c r="AJ71" s="102">
        <v>99</v>
      </c>
      <c r="AK71" s="87"/>
      <c r="AL71" s="97">
        <v>96</v>
      </c>
    </row>
    <row r="72" spans="1:38" ht="14.25" thickTop="1" thickBot="1">
      <c r="A72" s="112">
        <v>1988</v>
      </c>
      <c r="B72" s="109"/>
      <c r="C72" s="107"/>
      <c r="D72" s="87"/>
      <c r="E72" s="102" t="s">
        <v>73</v>
      </c>
      <c r="F72" s="102" t="s">
        <v>73</v>
      </c>
      <c r="G72" s="102" t="s">
        <v>73</v>
      </c>
      <c r="H72" s="102" t="s">
        <v>73</v>
      </c>
      <c r="I72" s="102" t="s">
        <v>73</v>
      </c>
      <c r="J72" s="102"/>
      <c r="K72" s="102">
        <v>100</v>
      </c>
      <c r="L72" s="102">
        <v>97</v>
      </c>
      <c r="M72" s="102">
        <v>99</v>
      </c>
      <c r="N72" s="102" t="s">
        <v>73</v>
      </c>
      <c r="O72" s="102" t="s">
        <v>73</v>
      </c>
      <c r="P72" s="102"/>
      <c r="Q72" s="102" t="s">
        <v>73</v>
      </c>
      <c r="R72" s="102">
        <v>100</v>
      </c>
      <c r="S72" s="102">
        <v>96</v>
      </c>
      <c r="T72" s="102" t="s">
        <v>73</v>
      </c>
      <c r="U72" s="102">
        <v>98</v>
      </c>
      <c r="V72" s="102"/>
      <c r="W72" s="102">
        <v>99</v>
      </c>
      <c r="X72" s="102" t="s">
        <v>73</v>
      </c>
      <c r="Y72" s="102" t="s">
        <v>73</v>
      </c>
      <c r="Z72" s="102" t="s">
        <v>73</v>
      </c>
      <c r="AA72" s="102">
        <v>99</v>
      </c>
      <c r="AB72" s="102"/>
      <c r="AC72" s="102" t="s">
        <v>73</v>
      </c>
      <c r="AD72" s="102" t="s">
        <v>73</v>
      </c>
      <c r="AE72" s="102">
        <v>75</v>
      </c>
      <c r="AF72" s="102" t="s">
        <v>73</v>
      </c>
      <c r="AG72" s="102" t="s">
        <v>73</v>
      </c>
      <c r="AH72" s="102"/>
      <c r="AI72" s="102" t="s">
        <v>73</v>
      </c>
      <c r="AJ72" s="102">
        <v>98</v>
      </c>
      <c r="AK72" s="87"/>
      <c r="AL72" s="97">
        <v>97</v>
      </c>
    </row>
    <row r="73" spans="1:38" ht="14.25" thickTop="1" thickBot="1">
      <c r="A73" s="112">
        <v>1989</v>
      </c>
      <c r="B73" s="109"/>
      <c r="C73" s="107"/>
      <c r="D73" s="87"/>
      <c r="E73" s="102" t="s">
        <v>73</v>
      </c>
      <c r="F73" s="102" t="s">
        <v>73</v>
      </c>
      <c r="G73" s="102" t="s">
        <v>73</v>
      </c>
      <c r="H73" s="102" t="s">
        <v>73</v>
      </c>
      <c r="I73" s="102" t="s">
        <v>73</v>
      </c>
      <c r="J73" s="102"/>
      <c r="K73" s="102">
        <v>99</v>
      </c>
      <c r="L73" s="102">
        <v>99</v>
      </c>
      <c r="M73" s="102">
        <v>99</v>
      </c>
      <c r="N73" s="102" t="s">
        <v>73</v>
      </c>
      <c r="O73" s="102" t="s">
        <v>73</v>
      </c>
      <c r="P73" s="102"/>
      <c r="Q73" s="102" t="s">
        <v>73</v>
      </c>
      <c r="R73" s="102">
        <v>99</v>
      </c>
      <c r="S73" s="102">
        <v>97</v>
      </c>
      <c r="T73" s="102" t="s">
        <v>73</v>
      </c>
      <c r="U73" s="102">
        <v>97</v>
      </c>
      <c r="V73" s="102"/>
      <c r="W73" s="102">
        <v>96</v>
      </c>
      <c r="X73" s="102" t="s">
        <v>73</v>
      </c>
      <c r="Y73" s="102" t="s">
        <v>73</v>
      </c>
      <c r="Z73" s="102" t="s">
        <v>73</v>
      </c>
      <c r="AA73" s="102">
        <v>99</v>
      </c>
      <c r="AB73" s="102"/>
      <c r="AC73" s="102" t="s">
        <v>73</v>
      </c>
      <c r="AD73" s="102" t="s">
        <v>73</v>
      </c>
      <c r="AE73" s="102">
        <v>69</v>
      </c>
      <c r="AF73" s="102" t="s">
        <v>73</v>
      </c>
      <c r="AG73" s="102" t="s">
        <v>73</v>
      </c>
      <c r="AH73" s="102"/>
      <c r="AI73" s="102" t="s">
        <v>73</v>
      </c>
      <c r="AJ73" s="102">
        <v>99</v>
      </c>
      <c r="AK73" s="87"/>
      <c r="AL73" s="97">
        <v>97</v>
      </c>
    </row>
    <row r="74" spans="1:38" ht="14.25" thickTop="1" thickBot="1">
      <c r="A74" s="112">
        <v>1990</v>
      </c>
      <c r="B74" s="109"/>
      <c r="C74" s="107"/>
      <c r="D74" s="87"/>
      <c r="E74" s="102" t="s">
        <v>73</v>
      </c>
      <c r="F74" s="102" t="s">
        <v>73</v>
      </c>
      <c r="G74" s="102" t="s">
        <v>73</v>
      </c>
      <c r="H74" s="102" t="s">
        <v>73</v>
      </c>
      <c r="I74" s="102" t="s">
        <v>73</v>
      </c>
      <c r="J74" s="102"/>
      <c r="K74" s="102">
        <v>100</v>
      </c>
      <c r="L74" s="102">
        <v>100</v>
      </c>
      <c r="M74" s="102">
        <v>96</v>
      </c>
      <c r="N74" s="102" t="s">
        <v>73</v>
      </c>
      <c r="O74" s="102" t="s">
        <v>73</v>
      </c>
      <c r="P74" s="102"/>
      <c r="Q74" s="102" t="s">
        <v>73</v>
      </c>
      <c r="R74" s="102">
        <v>96</v>
      </c>
      <c r="S74" s="102">
        <v>96</v>
      </c>
      <c r="T74" s="102" t="s">
        <v>73</v>
      </c>
      <c r="U74" s="102">
        <v>95</v>
      </c>
      <c r="V74" s="102"/>
      <c r="W74" s="102">
        <v>98</v>
      </c>
      <c r="X74" s="102" t="s">
        <v>73</v>
      </c>
      <c r="Y74" s="102" t="s">
        <v>73</v>
      </c>
      <c r="Z74" s="102" t="s">
        <v>73</v>
      </c>
      <c r="AA74" s="102">
        <v>99</v>
      </c>
      <c r="AB74" s="102"/>
      <c r="AC74" s="102" t="s">
        <v>73</v>
      </c>
      <c r="AD74" s="102" t="s">
        <v>73</v>
      </c>
      <c r="AE74" s="102">
        <v>77</v>
      </c>
      <c r="AF74" s="102" t="s">
        <v>73</v>
      </c>
      <c r="AG74" s="102" t="s">
        <v>73</v>
      </c>
      <c r="AH74" s="102"/>
      <c r="AI74" s="102" t="s">
        <v>73</v>
      </c>
      <c r="AJ74" s="102">
        <v>100</v>
      </c>
      <c r="AK74" s="87"/>
      <c r="AL74" s="97">
        <v>97</v>
      </c>
    </row>
    <row r="75" spans="1:38" ht="14.25" thickTop="1" thickBot="1">
      <c r="A75" s="112">
        <v>1991</v>
      </c>
      <c r="B75" s="109"/>
      <c r="C75" s="107"/>
      <c r="D75" s="87"/>
      <c r="E75" s="102" t="s">
        <v>73</v>
      </c>
      <c r="F75" s="102" t="s">
        <v>73</v>
      </c>
      <c r="G75" s="102" t="s">
        <v>73</v>
      </c>
      <c r="H75" s="102" t="s">
        <v>73</v>
      </c>
      <c r="I75" s="102" t="s">
        <v>73</v>
      </c>
      <c r="J75" s="102"/>
      <c r="K75" s="102">
        <v>99</v>
      </c>
      <c r="L75" s="102">
        <v>98</v>
      </c>
      <c r="M75" s="102">
        <v>98</v>
      </c>
      <c r="N75" s="102" t="s">
        <v>73</v>
      </c>
      <c r="O75" s="102" t="s">
        <v>73</v>
      </c>
      <c r="P75" s="102"/>
      <c r="Q75" s="102" t="s">
        <v>73</v>
      </c>
      <c r="R75" s="102">
        <v>97</v>
      </c>
      <c r="S75" s="102">
        <v>97</v>
      </c>
      <c r="T75" s="102" t="s">
        <v>73</v>
      </c>
      <c r="U75" s="102">
        <v>97</v>
      </c>
      <c r="V75" s="102"/>
      <c r="W75" s="102">
        <v>99</v>
      </c>
      <c r="X75" s="102" t="s">
        <v>73</v>
      </c>
      <c r="Y75" s="102" t="s">
        <v>73</v>
      </c>
      <c r="Z75" s="102" t="s">
        <v>73</v>
      </c>
      <c r="AA75" s="102">
        <v>98</v>
      </c>
      <c r="AB75" s="102"/>
      <c r="AC75" s="102" t="s">
        <v>73</v>
      </c>
      <c r="AD75" s="102" t="s">
        <v>73</v>
      </c>
      <c r="AE75" s="102">
        <v>83</v>
      </c>
      <c r="AF75" s="102" t="s">
        <v>73</v>
      </c>
      <c r="AG75" s="102" t="s">
        <v>73</v>
      </c>
      <c r="AH75" s="102"/>
      <c r="AI75" s="102" t="s">
        <v>73</v>
      </c>
      <c r="AJ75" s="102">
        <v>95</v>
      </c>
      <c r="AK75" s="87"/>
      <c r="AL75" s="97">
        <v>97</v>
      </c>
    </row>
    <row r="76" spans="1:38" ht="14.25" thickTop="1" thickBot="1">
      <c r="A76" s="112">
        <v>1992</v>
      </c>
      <c r="B76" s="109"/>
      <c r="C76" s="107"/>
      <c r="D76" s="87"/>
      <c r="E76" s="102" t="s">
        <v>73</v>
      </c>
      <c r="F76" s="102" t="s">
        <v>73</v>
      </c>
      <c r="G76" s="102" t="s">
        <v>73</v>
      </c>
      <c r="H76" s="102" t="s">
        <v>73</v>
      </c>
      <c r="I76" s="102" t="s">
        <v>73</v>
      </c>
      <c r="J76" s="102"/>
      <c r="K76" s="102">
        <v>99</v>
      </c>
      <c r="L76" s="102">
        <v>97</v>
      </c>
      <c r="M76" s="102">
        <v>96</v>
      </c>
      <c r="N76" s="102" t="s">
        <v>73</v>
      </c>
      <c r="O76" s="102" t="s">
        <v>73</v>
      </c>
      <c r="P76" s="102"/>
      <c r="Q76" s="102" t="s">
        <v>73</v>
      </c>
      <c r="R76" s="102">
        <v>96</v>
      </c>
      <c r="S76" s="102">
        <v>97</v>
      </c>
      <c r="T76" s="102" t="s">
        <v>73</v>
      </c>
      <c r="U76" s="102">
        <v>96</v>
      </c>
      <c r="V76" s="102"/>
      <c r="W76" s="102">
        <v>98</v>
      </c>
      <c r="X76" s="102" t="s">
        <v>73</v>
      </c>
      <c r="Y76" s="102" t="s">
        <v>73</v>
      </c>
      <c r="Z76" s="102" t="s">
        <v>73</v>
      </c>
      <c r="AA76" s="102">
        <v>100</v>
      </c>
      <c r="AB76" s="102"/>
      <c r="AC76" s="102" t="s">
        <v>73</v>
      </c>
      <c r="AD76" s="102" t="s">
        <v>73</v>
      </c>
      <c r="AE76" s="102">
        <v>84</v>
      </c>
      <c r="AF76" s="102" t="s">
        <v>73</v>
      </c>
      <c r="AG76" s="102" t="s">
        <v>73</v>
      </c>
      <c r="AH76" s="102"/>
      <c r="AI76" s="102" t="s">
        <v>73</v>
      </c>
      <c r="AJ76" s="102">
        <v>99</v>
      </c>
      <c r="AK76" s="87"/>
      <c r="AL76" s="97">
        <v>97</v>
      </c>
    </row>
    <row r="77" spans="1:38" ht="14.25" thickTop="1" thickBot="1">
      <c r="A77" s="112">
        <v>1993</v>
      </c>
      <c r="B77" s="109"/>
      <c r="C77" s="107"/>
      <c r="D77" s="87"/>
      <c r="E77" s="102" t="s">
        <v>73</v>
      </c>
      <c r="F77" s="102" t="s">
        <v>73</v>
      </c>
      <c r="G77" s="102" t="s">
        <v>73</v>
      </c>
      <c r="H77" s="102" t="s">
        <v>73</v>
      </c>
      <c r="I77" s="102" t="s">
        <v>73</v>
      </c>
      <c r="J77" s="102"/>
      <c r="K77" s="102">
        <v>98</v>
      </c>
      <c r="L77" s="102">
        <v>97</v>
      </c>
      <c r="M77" s="102">
        <v>98</v>
      </c>
      <c r="N77" s="102" t="s">
        <v>73</v>
      </c>
      <c r="O77" s="102" t="s">
        <v>73</v>
      </c>
      <c r="P77" s="102"/>
      <c r="Q77" s="102" t="s">
        <v>73</v>
      </c>
      <c r="R77" s="102">
        <v>98</v>
      </c>
      <c r="S77" s="102">
        <v>97</v>
      </c>
      <c r="T77" s="102" t="s">
        <v>73</v>
      </c>
      <c r="U77" s="102">
        <v>99</v>
      </c>
      <c r="V77" s="102"/>
      <c r="W77" s="102">
        <v>98</v>
      </c>
      <c r="X77" s="102" t="s">
        <v>73</v>
      </c>
      <c r="Y77" s="102" t="s">
        <v>73</v>
      </c>
      <c r="Z77" s="102" t="s">
        <v>73</v>
      </c>
      <c r="AA77" s="102">
        <v>99</v>
      </c>
      <c r="AB77" s="102"/>
      <c r="AC77" s="102" t="s">
        <v>73</v>
      </c>
      <c r="AD77" s="102" t="s">
        <v>73</v>
      </c>
      <c r="AE77" s="102">
        <v>82</v>
      </c>
      <c r="AF77" s="102" t="s">
        <v>73</v>
      </c>
      <c r="AG77" s="102" t="s">
        <v>73</v>
      </c>
      <c r="AH77" s="102"/>
      <c r="AI77" s="102" t="s">
        <v>73</v>
      </c>
      <c r="AJ77" s="102">
        <v>97</v>
      </c>
      <c r="AK77" s="87"/>
      <c r="AL77" s="97">
        <v>97</v>
      </c>
    </row>
    <row r="78" spans="1:38" ht="14.25" thickTop="1" thickBot="1">
      <c r="A78" s="112">
        <v>1994</v>
      </c>
      <c r="B78" s="109"/>
      <c r="C78" s="107"/>
      <c r="D78" s="87"/>
      <c r="E78" s="102" t="s">
        <v>73</v>
      </c>
      <c r="F78" s="102" t="s">
        <v>73</v>
      </c>
      <c r="G78" s="102" t="s">
        <v>73</v>
      </c>
      <c r="H78" s="102" t="s">
        <v>73</v>
      </c>
      <c r="I78" s="102" t="s">
        <v>73</v>
      </c>
      <c r="J78" s="102"/>
      <c r="K78" s="102">
        <v>98</v>
      </c>
      <c r="L78" s="102">
        <v>97</v>
      </c>
      <c r="M78" s="102">
        <v>98</v>
      </c>
      <c r="N78" s="102" t="s">
        <v>73</v>
      </c>
      <c r="O78" s="102" t="s">
        <v>73</v>
      </c>
      <c r="P78" s="102"/>
      <c r="Q78" s="102" t="s">
        <v>73</v>
      </c>
      <c r="R78" s="102">
        <v>98</v>
      </c>
      <c r="S78" s="102">
        <v>96</v>
      </c>
      <c r="T78" s="102" t="s">
        <v>73</v>
      </c>
      <c r="U78" s="102">
        <v>100</v>
      </c>
      <c r="V78" s="102"/>
      <c r="W78" s="102">
        <v>97</v>
      </c>
      <c r="X78" s="102" t="s">
        <v>73</v>
      </c>
      <c r="Y78" s="102" t="s">
        <v>73</v>
      </c>
      <c r="Z78" s="102" t="s">
        <v>73</v>
      </c>
      <c r="AA78" s="102">
        <v>99</v>
      </c>
      <c r="AB78" s="102"/>
      <c r="AC78" s="102" t="s">
        <v>73</v>
      </c>
      <c r="AD78" s="102" t="s">
        <v>73</v>
      </c>
      <c r="AE78" s="102">
        <v>92</v>
      </c>
      <c r="AF78" s="102" t="s">
        <v>73</v>
      </c>
      <c r="AG78" s="102" t="s">
        <v>73</v>
      </c>
      <c r="AH78" s="102"/>
      <c r="AI78" s="102" t="s">
        <v>73</v>
      </c>
      <c r="AJ78" s="102">
        <v>96</v>
      </c>
      <c r="AK78" s="87"/>
      <c r="AL78" s="97">
        <v>97</v>
      </c>
    </row>
    <row r="79" spans="1:38" ht="14.25" thickTop="1" thickBot="1">
      <c r="A79" s="112">
        <v>1995</v>
      </c>
      <c r="B79" s="109"/>
      <c r="C79" s="107"/>
      <c r="D79" s="87"/>
      <c r="E79" s="102" t="s">
        <v>73</v>
      </c>
      <c r="F79" s="102" t="s">
        <v>73</v>
      </c>
      <c r="G79" s="102">
        <v>90</v>
      </c>
      <c r="H79" s="102" t="s">
        <v>73</v>
      </c>
      <c r="I79" s="102">
        <v>100</v>
      </c>
      <c r="J79" s="102"/>
      <c r="K79" s="102">
        <v>99</v>
      </c>
      <c r="L79" s="102">
        <v>97</v>
      </c>
      <c r="M79" s="102">
        <v>97</v>
      </c>
      <c r="N79" s="102">
        <v>99</v>
      </c>
      <c r="O79" s="102">
        <v>98</v>
      </c>
      <c r="P79" s="102"/>
      <c r="Q79" s="102" t="s">
        <v>73</v>
      </c>
      <c r="R79" s="102">
        <v>99</v>
      </c>
      <c r="S79" s="102">
        <v>96</v>
      </c>
      <c r="T79" s="102" t="s">
        <v>73</v>
      </c>
      <c r="U79" s="102">
        <v>98</v>
      </c>
      <c r="V79" s="102"/>
      <c r="W79" s="102">
        <v>99</v>
      </c>
      <c r="X79" s="102" t="s">
        <v>73</v>
      </c>
      <c r="Y79" s="102">
        <v>98</v>
      </c>
      <c r="Z79" s="102" t="s">
        <v>73</v>
      </c>
      <c r="AA79" s="102">
        <v>100</v>
      </c>
      <c r="AB79" s="102"/>
      <c r="AC79" s="102">
        <v>93</v>
      </c>
      <c r="AD79" s="102" t="s">
        <v>73</v>
      </c>
      <c r="AE79" s="102">
        <v>90</v>
      </c>
      <c r="AF79" s="102" t="s">
        <v>73</v>
      </c>
      <c r="AG79" s="102">
        <v>99</v>
      </c>
      <c r="AH79" s="102"/>
      <c r="AI79" s="102" t="s">
        <v>73</v>
      </c>
      <c r="AJ79" s="102">
        <v>97</v>
      </c>
      <c r="AK79" s="87"/>
      <c r="AL79" s="97">
        <v>97</v>
      </c>
    </row>
    <row r="80" spans="1:38" ht="14.25" thickTop="1" thickBot="1">
      <c r="A80" s="112">
        <v>1996</v>
      </c>
      <c r="B80" s="109"/>
      <c r="C80" s="107"/>
      <c r="D80" s="87"/>
      <c r="E80" s="102" t="s">
        <v>73</v>
      </c>
      <c r="F80" s="102" t="s">
        <v>73</v>
      </c>
      <c r="G80" s="102" t="s">
        <v>73</v>
      </c>
      <c r="H80" s="102" t="s">
        <v>73</v>
      </c>
      <c r="I80" s="102" t="s">
        <v>73</v>
      </c>
      <c r="J80" s="102"/>
      <c r="K80" s="102">
        <v>100</v>
      </c>
      <c r="L80" s="102">
        <v>100</v>
      </c>
      <c r="M80" s="102">
        <v>98</v>
      </c>
      <c r="N80" s="102">
        <v>98</v>
      </c>
      <c r="O80" s="102">
        <v>98</v>
      </c>
      <c r="P80" s="102"/>
      <c r="Q80" s="102" t="s">
        <v>73</v>
      </c>
      <c r="R80" s="102">
        <v>100</v>
      </c>
      <c r="S80" s="102">
        <v>97</v>
      </c>
      <c r="T80" s="102" t="s">
        <v>73</v>
      </c>
      <c r="U80" s="102">
        <v>97</v>
      </c>
      <c r="V80" s="102"/>
      <c r="W80" s="102">
        <v>98</v>
      </c>
      <c r="X80" s="102" t="s">
        <v>73</v>
      </c>
      <c r="Y80" s="102">
        <v>99</v>
      </c>
      <c r="Z80" s="102" t="s">
        <v>73</v>
      </c>
      <c r="AA80" s="102">
        <v>100</v>
      </c>
      <c r="AB80" s="102"/>
      <c r="AC80" s="102">
        <v>97</v>
      </c>
      <c r="AD80" s="102">
        <v>100</v>
      </c>
      <c r="AE80" s="102">
        <v>88</v>
      </c>
      <c r="AF80" s="102" t="s">
        <v>73</v>
      </c>
      <c r="AG80" s="102">
        <v>99</v>
      </c>
      <c r="AH80" s="102"/>
      <c r="AI80" s="102" t="s">
        <v>73</v>
      </c>
      <c r="AJ80" s="102">
        <v>94</v>
      </c>
      <c r="AK80" s="87"/>
      <c r="AL80" s="97">
        <v>98</v>
      </c>
    </row>
    <row r="81" spans="1:38" ht="14.25" thickTop="1" thickBot="1">
      <c r="A81" s="112">
        <v>1997</v>
      </c>
      <c r="B81" s="109"/>
      <c r="C81" s="107"/>
      <c r="D81" s="87"/>
      <c r="E81" s="102" t="s">
        <v>73</v>
      </c>
      <c r="F81" s="102" t="s">
        <v>73</v>
      </c>
      <c r="G81" s="102" t="s">
        <v>73</v>
      </c>
      <c r="H81" s="102" t="s">
        <v>73</v>
      </c>
      <c r="I81" s="102" t="s">
        <v>73</v>
      </c>
      <c r="J81" s="102"/>
      <c r="K81" s="102">
        <v>99</v>
      </c>
      <c r="L81" s="102">
        <v>100</v>
      </c>
      <c r="M81" s="102">
        <v>99</v>
      </c>
      <c r="N81" s="102" t="s">
        <v>73</v>
      </c>
      <c r="O81" s="102" t="s">
        <v>73</v>
      </c>
      <c r="P81" s="102"/>
      <c r="Q81" s="102" t="s">
        <v>73</v>
      </c>
      <c r="R81" s="102">
        <v>100</v>
      </c>
      <c r="S81" s="102">
        <v>97</v>
      </c>
      <c r="T81" s="102" t="s">
        <v>73</v>
      </c>
      <c r="U81" s="102">
        <v>100</v>
      </c>
      <c r="V81" s="102"/>
      <c r="W81" s="102">
        <v>100</v>
      </c>
      <c r="X81" s="102" t="s">
        <v>73</v>
      </c>
      <c r="Y81" s="102" t="s">
        <v>73</v>
      </c>
      <c r="Z81" s="102" t="s">
        <v>73</v>
      </c>
      <c r="AA81" s="102">
        <v>99</v>
      </c>
      <c r="AB81" s="102"/>
      <c r="AC81" s="102" t="s">
        <v>73</v>
      </c>
      <c r="AD81" s="102" t="s">
        <v>73</v>
      </c>
      <c r="AE81" s="102">
        <v>96</v>
      </c>
      <c r="AF81" s="102" t="s">
        <v>73</v>
      </c>
      <c r="AG81" s="102" t="s">
        <v>73</v>
      </c>
      <c r="AH81" s="102"/>
      <c r="AI81" s="102" t="s">
        <v>73</v>
      </c>
      <c r="AJ81" s="102">
        <v>98</v>
      </c>
      <c r="AK81" s="87"/>
      <c r="AL81" s="97">
        <v>99</v>
      </c>
    </row>
    <row r="82" spans="1:38" ht="14.25" thickTop="1" thickBot="1">
      <c r="A82" s="112">
        <v>1998</v>
      </c>
      <c r="B82" s="109"/>
      <c r="C82" s="107"/>
      <c r="D82" s="87"/>
      <c r="E82" s="102" t="s">
        <v>73</v>
      </c>
      <c r="F82" s="102">
        <v>93</v>
      </c>
      <c r="G82" s="102" t="s">
        <v>73</v>
      </c>
      <c r="H82" s="102" t="s">
        <v>73</v>
      </c>
      <c r="I82" s="102" t="s">
        <v>73</v>
      </c>
      <c r="J82" s="102"/>
      <c r="K82" s="102">
        <v>99</v>
      </c>
      <c r="L82" s="102">
        <v>100</v>
      </c>
      <c r="M82" s="102">
        <v>96</v>
      </c>
      <c r="N82" s="102">
        <v>100</v>
      </c>
      <c r="O82" s="102">
        <v>100</v>
      </c>
      <c r="P82" s="102"/>
      <c r="Q82" s="102" t="s">
        <v>73</v>
      </c>
      <c r="R82" s="102">
        <v>95</v>
      </c>
      <c r="S82" s="102">
        <v>96</v>
      </c>
      <c r="T82" s="102" t="s">
        <v>73</v>
      </c>
      <c r="U82" s="102">
        <v>99</v>
      </c>
      <c r="V82" s="102"/>
      <c r="W82" s="102">
        <v>99</v>
      </c>
      <c r="X82" s="102" t="s">
        <v>73</v>
      </c>
      <c r="Y82" s="102">
        <v>98</v>
      </c>
      <c r="Z82" s="102" t="s">
        <v>73</v>
      </c>
      <c r="AA82" s="102">
        <v>100</v>
      </c>
      <c r="AB82" s="102"/>
      <c r="AC82" s="102">
        <v>88</v>
      </c>
      <c r="AD82" s="102" t="s">
        <v>73</v>
      </c>
      <c r="AE82" s="102">
        <v>94</v>
      </c>
      <c r="AF82" s="102" t="s">
        <v>73</v>
      </c>
      <c r="AG82" s="102">
        <v>99</v>
      </c>
      <c r="AH82" s="102"/>
      <c r="AI82" s="102" t="s">
        <v>73</v>
      </c>
      <c r="AJ82" s="102">
        <v>97</v>
      </c>
      <c r="AK82" s="87"/>
      <c r="AL82" s="97">
        <v>98</v>
      </c>
    </row>
    <row r="83" spans="1:38" ht="14.25" thickTop="1" thickBot="1">
      <c r="A83" s="112">
        <v>1999</v>
      </c>
      <c r="B83" s="109"/>
      <c r="C83" s="107"/>
      <c r="D83" s="87"/>
      <c r="E83" s="102" t="s">
        <v>73</v>
      </c>
      <c r="F83" s="102">
        <v>98</v>
      </c>
      <c r="G83" s="102" t="s">
        <v>73</v>
      </c>
      <c r="H83" s="102" t="s">
        <v>73</v>
      </c>
      <c r="I83" s="102" t="s">
        <v>73</v>
      </c>
      <c r="J83" s="102"/>
      <c r="K83" s="102">
        <v>98</v>
      </c>
      <c r="L83" s="102">
        <v>99</v>
      </c>
      <c r="M83" s="102">
        <v>98</v>
      </c>
      <c r="N83" s="102">
        <v>99</v>
      </c>
      <c r="O83" s="102">
        <v>100</v>
      </c>
      <c r="P83" s="102"/>
      <c r="Q83" s="102" t="s">
        <v>73</v>
      </c>
      <c r="R83" s="102">
        <v>100</v>
      </c>
      <c r="S83" s="102">
        <v>92</v>
      </c>
      <c r="T83" s="102" t="s">
        <v>73</v>
      </c>
      <c r="U83" s="102">
        <v>100</v>
      </c>
      <c r="V83" s="102"/>
      <c r="W83" s="102">
        <v>99</v>
      </c>
      <c r="X83" s="102" t="s">
        <v>73</v>
      </c>
      <c r="Y83" s="102">
        <v>99</v>
      </c>
      <c r="Z83" s="102" t="s">
        <v>73</v>
      </c>
      <c r="AA83" s="102">
        <v>100</v>
      </c>
      <c r="AB83" s="102"/>
      <c r="AC83" s="102" t="s">
        <v>73</v>
      </c>
      <c r="AD83" s="102" t="s">
        <v>73</v>
      </c>
      <c r="AE83" s="102">
        <v>98</v>
      </c>
      <c r="AF83" s="102" t="s">
        <v>73</v>
      </c>
      <c r="AG83" s="102">
        <v>100</v>
      </c>
      <c r="AH83" s="102"/>
      <c r="AI83" s="102" t="s">
        <v>73</v>
      </c>
      <c r="AJ83" s="102">
        <v>98</v>
      </c>
      <c r="AK83" s="87"/>
      <c r="AL83" s="97">
        <v>98</v>
      </c>
    </row>
    <row r="84" spans="1:38" ht="14.25" thickTop="1" thickBot="1">
      <c r="A84" s="112">
        <v>2000</v>
      </c>
      <c r="B84" s="109"/>
      <c r="C84" s="107"/>
      <c r="D84" s="87"/>
      <c r="E84" s="102" t="s">
        <v>73</v>
      </c>
      <c r="F84" s="102">
        <v>95</v>
      </c>
      <c r="G84" s="102" t="s">
        <v>73</v>
      </c>
      <c r="H84" s="102" t="s">
        <v>73</v>
      </c>
      <c r="I84" s="102" t="s">
        <v>73</v>
      </c>
      <c r="J84" s="102"/>
      <c r="K84" s="102">
        <v>95</v>
      </c>
      <c r="L84" s="102">
        <v>99</v>
      </c>
      <c r="M84" s="102">
        <v>95</v>
      </c>
      <c r="N84" s="102">
        <v>100</v>
      </c>
      <c r="O84" s="102">
        <v>99</v>
      </c>
      <c r="P84" s="102"/>
      <c r="Q84" s="102" t="s">
        <v>73</v>
      </c>
      <c r="R84" s="102">
        <v>99</v>
      </c>
      <c r="S84" s="102">
        <v>97</v>
      </c>
      <c r="T84" s="102" t="s">
        <v>73</v>
      </c>
      <c r="U84" s="102">
        <v>100</v>
      </c>
      <c r="V84" s="102"/>
      <c r="W84" s="102">
        <v>99</v>
      </c>
      <c r="X84" s="102">
        <v>99</v>
      </c>
      <c r="Y84" s="102">
        <v>96</v>
      </c>
      <c r="Z84" s="102">
        <v>98</v>
      </c>
      <c r="AA84" s="102">
        <v>100</v>
      </c>
      <c r="AB84" s="102"/>
      <c r="AC84" s="102">
        <v>95</v>
      </c>
      <c r="AD84" s="102" t="s">
        <v>73</v>
      </c>
      <c r="AE84" s="102">
        <v>99</v>
      </c>
      <c r="AF84" s="102" t="s">
        <v>73</v>
      </c>
      <c r="AG84" s="102">
        <v>98</v>
      </c>
      <c r="AH84" s="102"/>
      <c r="AI84" s="102" t="s">
        <v>73</v>
      </c>
      <c r="AJ84" s="100">
        <v>97</v>
      </c>
      <c r="AK84" s="87"/>
      <c r="AL84" s="91">
        <v>98</v>
      </c>
    </row>
    <row r="85" spans="1:38" ht="14.25" thickTop="1" thickBot="1">
      <c r="A85" s="112">
        <v>2001</v>
      </c>
      <c r="B85" s="109"/>
      <c r="C85" s="107"/>
      <c r="D85" s="87"/>
      <c r="E85" s="102" t="s">
        <v>73</v>
      </c>
      <c r="F85" s="103">
        <v>87.9</v>
      </c>
      <c r="G85" s="102" t="s">
        <v>73</v>
      </c>
      <c r="H85" s="102" t="s">
        <v>73</v>
      </c>
      <c r="I85" s="102">
        <v>96</v>
      </c>
      <c r="J85" s="102"/>
      <c r="K85" s="103">
        <v>98</v>
      </c>
      <c r="L85" s="103">
        <v>97</v>
      </c>
      <c r="M85" s="103">
        <v>91</v>
      </c>
      <c r="N85" s="103">
        <v>96</v>
      </c>
      <c r="O85" s="103">
        <v>92</v>
      </c>
      <c r="P85" s="102"/>
      <c r="Q85" s="102" t="s">
        <v>73</v>
      </c>
      <c r="R85" s="103">
        <v>94</v>
      </c>
      <c r="S85" s="103">
        <v>96</v>
      </c>
      <c r="T85" s="103" t="s">
        <v>73</v>
      </c>
      <c r="U85" s="103">
        <v>99.4</v>
      </c>
      <c r="V85" s="102"/>
      <c r="W85" s="103">
        <v>99</v>
      </c>
      <c r="X85" s="103">
        <v>98.9</v>
      </c>
      <c r="Y85" s="103">
        <v>97.8</v>
      </c>
      <c r="Z85" s="103">
        <v>89</v>
      </c>
      <c r="AA85" s="103">
        <v>99.6</v>
      </c>
      <c r="AB85" s="103"/>
      <c r="AC85" s="103">
        <v>97.8</v>
      </c>
      <c r="AD85" s="103" t="s">
        <v>73</v>
      </c>
      <c r="AE85" s="103">
        <v>91</v>
      </c>
      <c r="AF85" s="103" t="s">
        <v>73</v>
      </c>
      <c r="AG85" s="103">
        <v>99.8</v>
      </c>
      <c r="AH85" s="102"/>
      <c r="AI85" s="102" t="s">
        <v>73</v>
      </c>
      <c r="AJ85" s="101">
        <v>98</v>
      </c>
      <c r="AK85" s="99"/>
      <c r="AL85" s="96">
        <v>95.9</v>
      </c>
    </row>
    <row r="86" spans="1:38" ht="14.25" thickTop="1" thickBot="1">
      <c r="A86" s="112">
        <v>2002</v>
      </c>
      <c r="B86" s="109"/>
      <c r="C86" s="107"/>
      <c r="D86" s="87"/>
      <c r="E86" s="102" t="s">
        <v>73</v>
      </c>
      <c r="F86" s="102" t="s">
        <v>73</v>
      </c>
      <c r="G86" s="102" t="s">
        <v>73</v>
      </c>
      <c r="H86" s="102" t="s">
        <v>73</v>
      </c>
      <c r="I86" s="102" t="s">
        <v>73</v>
      </c>
      <c r="J86" s="102"/>
      <c r="K86" s="102">
        <v>94</v>
      </c>
      <c r="L86" s="102">
        <v>99</v>
      </c>
      <c r="M86" s="102">
        <v>94</v>
      </c>
      <c r="N86" s="102" t="s">
        <v>73</v>
      </c>
      <c r="O86" s="102" t="s">
        <v>73</v>
      </c>
      <c r="P86" s="102"/>
      <c r="Q86" s="102" t="s">
        <v>73</v>
      </c>
      <c r="R86" s="102" t="s">
        <v>73</v>
      </c>
      <c r="S86" s="102">
        <v>95</v>
      </c>
      <c r="T86" s="102" t="s">
        <v>73</v>
      </c>
      <c r="U86" s="102" t="s">
        <v>73</v>
      </c>
      <c r="V86" s="102"/>
      <c r="W86" s="102">
        <v>97</v>
      </c>
      <c r="X86" s="102" t="s">
        <v>73</v>
      </c>
      <c r="Y86" s="102" t="s">
        <v>73</v>
      </c>
      <c r="Z86" s="102" t="s">
        <v>73</v>
      </c>
      <c r="AA86" s="102">
        <v>99</v>
      </c>
      <c r="AB86" s="102"/>
      <c r="AC86" s="102" t="s">
        <v>73</v>
      </c>
      <c r="AD86" s="102" t="s">
        <v>73</v>
      </c>
      <c r="AE86" s="102" t="s">
        <v>73</v>
      </c>
      <c r="AF86" s="102" t="s">
        <v>73</v>
      </c>
      <c r="AG86" s="102" t="s">
        <v>73</v>
      </c>
      <c r="AH86" s="102"/>
      <c r="AI86" s="102" t="s">
        <v>73</v>
      </c>
      <c r="AJ86" s="100">
        <v>98</v>
      </c>
      <c r="AK86" s="87"/>
      <c r="AL86" s="87">
        <v>96</v>
      </c>
    </row>
    <row r="87" spans="1:38" ht="14.25" thickTop="1" thickBot="1">
      <c r="A87" s="112">
        <v>2003</v>
      </c>
      <c r="B87" s="109"/>
      <c r="C87" s="107"/>
      <c r="D87" s="87"/>
      <c r="E87" s="102" t="s">
        <v>73</v>
      </c>
      <c r="F87" s="102">
        <v>89</v>
      </c>
      <c r="G87" s="102" t="s">
        <v>73</v>
      </c>
      <c r="H87" s="102" t="s">
        <v>73</v>
      </c>
      <c r="I87" s="102" t="s">
        <v>73</v>
      </c>
      <c r="J87" s="102"/>
      <c r="K87" s="102">
        <v>98</v>
      </c>
      <c r="L87" s="102">
        <v>99</v>
      </c>
      <c r="M87" s="102">
        <v>93</v>
      </c>
      <c r="N87" s="102">
        <v>99</v>
      </c>
      <c r="O87" s="102">
        <v>98</v>
      </c>
      <c r="P87" s="102"/>
      <c r="Q87" s="102" t="s">
        <v>73</v>
      </c>
      <c r="R87" s="102">
        <v>99</v>
      </c>
      <c r="S87" s="102">
        <v>95</v>
      </c>
      <c r="T87" s="102" t="s">
        <v>73</v>
      </c>
      <c r="U87" s="102">
        <v>99</v>
      </c>
      <c r="V87" s="102"/>
      <c r="W87" s="102">
        <v>95</v>
      </c>
      <c r="X87" s="102">
        <v>98</v>
      </c>
      <c r="Y87" s="102">
        <v>99</v>
      </c>
      <c r="Z87" s="102">
        <v>98</v>
      </c>
      <c r="AA87" s="102">
        <v>100</v>
      </c>
      <c r="AB87" s="102"/>
      <c r="AC87" s="102">
        <v>91</v>
      </c>
      <c r="AD87" s="102" t="s">
        <v>73</v>
      </c>
      <c r="AE87" s="102">
        <v>92</v>
      </c>
      <c r="AF87" s="102" t="s">
        <v>73</v>
      </c>
      <c r="AG87" s="102">
        <v>98</v>
      </c>
      <c r="AH87" s="102"/>
      <c r="AI87" s="102" t="s">
        <v>73</v>
      </c>
      <c r="AJ87" s="100">
        <v>99</v>
      </c>
      <c r="AK87" s="87"/>
      <c r="AL87" s="87">
        <v>96</v>
      </c>
    </row>
    <row r="88" spans="1:38" ht="14.25" thickTop="1" thickBot="1">
      <c r="A88" s="111">
        <v>2004</v>
      </c>
      <c r="B88" s="109"/>
      <c r="C88" s="106"/>
      <c r="D88" s="86"/>
      <c r="E88" s="95" t="s">
        <v>73</v>
      </c>
      <c r="F88" s="95" t="s">
        <v>73</v>
      </c>
      <c r="G88" s="95" t="s">
        <v>73</v>
      </c>
      <c r="H88" s="95" t="s">
        <v>73</v>
      </c>
      <c r="I88" s="95" t="s">
        <v>73</v>
      </c>
      <c r="J88" s="95"/>
      <c r="K88" s="95" t="s">
        <v>73</v>
      </c>
      <c r="L88" s="95" t="s">
        <v>73</v>
      </c>
      <c r="M88" s="95" t="s">
        <v>73</v>
      </c>
      <c r="N88" s="95" t="s">
        <v>73</v>
      </c>
      <c r="O88" s="95" t="s">
        <v>73</v>
      </c>
      <c r="P88" s="95"/>
      <c r="Q88" s="95" t="s">
        <v>73</v>
      </c>
      <c r="R88" s="95" t="s">
        <v>73</v>
      </c>
      <c r="S88" s="95" t="s">
        <v>73</v>
      </c>
      <c r="T88" s="95" t="s">
        <v>73</v>
      </c>
      <c r="U88" s="95" t="s">
        <v>73</v>
      </c>
      <c r="V88" s="95"/>
      <c r="W88" s="95" t="s">
        <v>73</v>
      </c>
      <c r="X88" s="95" t="s">
        <v>73</v>
      </c>
      <c r="Y88" s="95" t="s">
        <v>73</v>
      </c>
      <c r="Z88" s="95" t="s">
        <v>73</v>
      </c>
      <c r="AA88" s="95" t="s">
        <v>73</v>
      </c>
      <c r="AB88" s="95"/>
      <c r="AC88" s="95" t="s">
        <v>73</v>
      </c>
      <c r="AD88" s="95" t="s">
        <v>73</v>
      </c>
      <c r="AE88" s="95" t="s">
        <v>73</v>
      </c>
      <c r="AF88" s="95" t="s">
        <v>73</v>
      </c>
      <c r="AG88" s="95" t="s">
        <v>73</v>
      </c>
      <c r="AH88" s="95"/>
      <c r="AI88" s="95" t="s">
        <v>73</v>
      </c>
      <c r="AJ88" s="95" t="s">
        <v>73</v>
      </c>
      <c r="AK88" s="95"/>
      <c r="AL88" s="95" t="s">
        <v>73</v>
      </c>
    </row>
    <row r="89" spans="1:38" ht="14.25" thickTop="1" thickBot="1">
      <c r="A89" s="110">
        <v>2005</v>
      </c>
      <c r="B89" s="109"/>
      <c r="C89" s="105"/>
      <c r="E89" s="95" t="s">
        <v>73</v>
      </c>
      <c r="F89" s="95">
        <v>89</v>
      </c>
      <c r="G89" s="95" t="s">
        <v>73</v>
      </c>
      <c r="H89" s="95" t="s">
        <v>73</v>
      </c>
      <c r="I89" s="95">
        <v>98</v>
      </c>
      <c r="J89" s="95"/>
      <c r="K89" s="95">
        <v>98</v>
      </c>
      <c r="L89" s="95">
        <v>100</v>
      </c>
      <c r="M89" s="95">
        <v>92</v>
      </c>
      <c r="N89" s="95">
        <v>97</v>
      </c>
      <c r="O89" s="95">
        <v>98</v>
      </c>
      <c r="P89" s="95"/>
      <c r="Q89" s="95" t="s">
        <v>73</v>
      </c>
      <c r="R89" s="95">
        <v>98</v>
      </c>
      <c r="S89" s="95">
        <v>94</v>
      </c>
      <c r="T89" s="95" t="s">
        <v>73</v>
      </c>
      <c r="U89" s="95">
        <v>99</v>
      </c>
      <c r="V89" s="95"/>
      <c r="W89" s="95">
        <v>99</v>
      </c>
      <c r="X89" s="95">
        <v>94</v>
      </c>
      <c r="Y89" s="95">
        <v>97</v>
      </c>
      <c r="Z89" s="95">
        <v>99</v>
      </c>
      <c r="AA89" s="95">
        <v>99</v>
      </c>
      <c r="AB89" s="95"/>
      <c r="AC89" s="95">
        <v>88</v>
      </c>
      <c r="AD89" s="95" t="s">
        <v>73</v>
      </c>
      <c r="AE89" s="95">
        <v>95</v>
      </c>
      <c r="AF89" s="95" t="s">
        <v>73</v>
      </c>
      <c r="AG89" s="95">
        <v>94</v>
      </c>
      <c r="AH89" s="95"/>
      <c r="AI89" s="95" t="s">
        <v>73</v>
      </c>
      <c r="AJ89" s="95">
        <v>93</v>
      </c>
      <c r="AK89" s="95"/>
      <c r="AL89" s="95">
        <v>96</v>
      </c>
    </row>
    <row r="90" spans="1:38" ht="14.25" thickTop="1" thickBot="1">
      <c r="A90" s="110">
        <v>2006</v>
      </c>
      <c r="C90" s="104"/>
      <c r="E90" s="95" t="s">
        <v>73</v>
      </c>
      <c r="F90" s="95" t="s">
        <v>73</v>
      </c>
      <c r="G90" s="95" t="s">
        <v>73</v>
      </c>
      <c r="H90" s="95" t="s">
        <v>73</v>
      </c>
      <c r="I90" s="95" t="s">
        <v>73</v>
      </c>
      <c r="J90" s="95"/>
      <c r="K90" s="95" t="s">
        <v>73</v>
      </c>
      <c r="L90" s="95" t="s">
        <v>73</v>
      </c>
      <c r="M90" s="95" t="s">
        <v>73</v>
      </c>
      <c r="N90" s="95" t="s">
        <v>73</v>
      </c>
      <c r="O90" s="95" t="s">
        <v>73</v>
      </c>
      <c r="P90" s="95"/>
      <c r="Q90" s="95" t="s">
        <v>73</v>
      </c>
      <c r="R90" s="95" t="s">
        <v>73</v>
      </c>
      <c r="S90" s="95" t="s">
        <v>73</v>
      </c>
      <c r="T90" s="95" t="s">
        <v>73</v>
      </c>
      <c r="U90" s="95" t="s">
        <v>73</v>
      </c>
      <c r="V90" s="95"/>
      <c r="W90" s="95" t="s">
        <v>73</v>
      </c>
      <c r="X90" s="95" t="s">
        <v>73</v>
      </c>
      <c r="Y90" s="95" t="s">
        <v>73</v>
      </c>
      <c r="Z90" s="95" t="s">
        <v>73</v>
      </c>
      <c r="AA90" s="95" t="s">
        <v>73</v>
      </c>
      <c r="AB90" s="95"/>
      <c r="AC90" s="95" t="s">
        <v>73</v>
      </c>
      <c r="AD90" s="95" t="s">
        <v>73</v>
      </c>
      <c r="AE90" s="95" t="s">
        <v>73</v>
      </c>
      <c r="AF90" s="95" t="s">
        <v>73</v>
      </c>
      <c r="AG90" s="95" t="s">
        <v>73</v>
      </c>
      <c r="AH90" s="95"/>
      <c r="AI90" s="95" t="s">
        <v>73</v>
      </c>
      <c r="AJ90" s="95" t="s">
        <v>73</v>
      </c>
      <c r="AK90" s="95"/>
      <c r="AL90" s="95" t="s">
        <v>73</v>
      </c>
    </row>
    <row r="91" spans="1:38" ht="14.25" thickTop="1" thickBot="1">
      <c r="A91" s="110">
        <v>2007</v>
      </c>
      <c r="C91" s="104"/>
      <c r="E91" s="95" t="s">
        <v>73</v>
      </c>
      <c r="F91" s="95" t="s">
        <v>73</v>
      </c>
      <c r="G91" s="95" t="s">
        <v>73</v>
      </c>
      <c r="H91" s="95" t="s">
        <v>73</v>
      </c>
      <c r="I91" s="95" t="s">
        <v>73</v>
      </c>
      <c r="J91" s="95"/>
      <c r="K91" s="95" t="s">
        <v>73</v>
      </c>
      <c r="L91" s="95" t="s">
        <v>73</v>
      </c>
      <c r="M91" s="95" t="s">
        <v>73</v>
      </c>
      <c r="N91" s="95" t="s">
        <v>73</v>
      </c>
      <c r="O91" s="95" t="s">
        <v>73</v>
      </c>
      <c r="P91" s="95"/>
      <c r="Q91" s="95" t="s">
        <v>73</v>
      </c>
      <c r="R91" s="95" t="s">
        <v>73</v>
      </c>
      <c r="S91" s="95" t="s">
        <v>73</v>
      </c>
      <c r="T91" s="95" t="s">
        <v>73</v>
      </c>
      <c r="U91" s="95" t="s">
        <v>73</v>
      </c>
      <c r="V91" s="95"/>
      <c r="W91" s="95" t="s">
        <v>73</v>
      </c>
      <c r="X91" s="95" t="s">
        <v>73</v>
      </c>
      <c r="Y91" s="95" t="s">
        <v>73</v>
      </c>
      <c r="Z91" s="95" t="s">
        <v>73</v>
      </c>
      <c r="AA91" s="95" t="s">
        <v>73</v>
      </c>
      <c r="AB91" s="95"/>
      <c r="AC91" s="95" t="s">
        <v>73</v>
      </c>
      <c r="AD91" s="95" t="s">
        <v>73</v>
      </c>
      <c r="AE91" s="95" t="s">
        <v>73</v>
      </c>
      <c r="AF91" s="95" t="s">
        <v>73</v>
      </c>
      <c r="AG91" s="95" t="s">
        <v>73</v>
      </c>
      <c r="AH91" s="95"/>
      <c r="AI91" s="95" t="s">
        <v>73</v>
      </c>
      <c r="AJ91" s="95" t="s">
        <v>73</v>
      </c>
      <c r="AK91" s="95"/>
      <c r="AL91" s="95" t="s">
        <v>73</v>
      </c>
    </row>
    <row r="92" spans="1:38" ht="14.25" thickTop="1" thickBot="1">
      <c r="A92" s="110">
        <v>2008</v>
      </c>
      <c r="C92" s="104"/>
      <c r="E92" s="95" t="s">
        <v>73</v>
      </c>
      <c r="F92" s="95" t="s">
        <v>73</v>
      </c>
      <c r="G92" s="95" t="s">
        <v>73</v>
      </c>
      <c r="H92" s="95" t="s">
        <v>73</v>
      </c>
      <c r="I92" s="95" t="s">
        <v>73</v>
      </c>
      <c r="J92" s="95"/>
      <c r="K92" s="95" t="s">
        <v>73</v>
      </c>
      <c r="L92" s="95" t="s">
        <v>73</v>
      </c>
      <c r="M92" s="95" t="s">
        <v>73</v>
      </c>
      <c r="N92" s="95" t="s">
        <v>73</v>
      </c>
      <c r="O92" s="95" t="s">
        <v>73</v>
      </c>
      <c r="P92" s="95"/>
      <c r="Q92" s="95" t="s">
        <v>73</v>
      </c>
      <c r="R92" s="95" t="s">
        <v>73</v>
      </c>
      <c r="S92" s="95" t="s">
        <v>73</v>
      </c>
      <c r="T92" s="95" t="s">
        <v>73</v>
      </c>
      <c r="U92" s="95" t="s">
        <v>73</v>
      </c>
      <c r="V92" s="95"/>
      <c r="W92" s="95" t="s">
        <v>73</v>
      </c>
      <c r="X92" s="95" t="s">
        <v>73</v>
      </c>
      <c r="Y92" s="95" t="s">
        <v>73</v>
      </c>
      <c r="Z92" s="95" t="s">
        <v>73</v>
      </c>
      <c r="AA92" s="95" t="s">
        <v>73</v>
      </c>
      <c r="AB92" s="95"/>
      <c r="AC92" s="95" t="s">
        <v>73</v>
      </c>
      <c r="AD92" s="95" t="s">
        <v>73</v>
      </c>
      <c r="AE92" s="95" t="s">
        <v>73</v>
      </c>
      <c r="AF92" s="95" t="s">
        <v>73</v>
      </c>
      <c r="AG92" s="95" t="s">
        <v>73</v>
      </c>
      <c r="AH92" s="95"/>
      <c r="AI92" s="95" t="s">
        <v>73</v>
      </c>
      <c r="AJ92" s="95" t="s">
        <v>73</v>
      </c>
      <c r="AK92" s="95"/>
      <c r="AL92" s="95" t="s">
        <v>73</v>
      </c>
    </row>
    <row r="93" spans="1:38" ht="14.25" thickTop="1" thickBot="1">
      <c r="A93" s="110">
        <v>2009</v>
      </c>
      <c r="C93" s="104"/>
      <c r="E93" s="95" t="s">
        <v>73</v>
      </c>
      <c r="F93" s="95" t="s">
        <v>73</v>
      </c>
      <c r="G93" s="95" t="s">
        <v>73</v>
      </c>
      <c r="H93" s="95" t="s">
        <v>73</v>
      </c>
      <c r="I93" s="95" t="s">
        <v>73</v>
      </c>
      <c r="J93" s="95"/>
      <c r="K93" s="95" t="s">
        <v>73</v>
      </c>
      <c r="L93" s="95" t="s">
        <v>73</v>
      </c>
      <c r="M93" s="95" t="s">
        <v>73</v>
      </c>
      <c r="N93" s="95" t="s">
        <v>73</v>
      </c>
      <c r="O93" s="95" t="s">
        <v>73</v>
      </c>
      <c r="P93" s="95"/>
      <c r="Q93" s="95" t="s">
        <v>73</v>
      </c>
      <c r="R93" s="95" t="s">
        <v>73</v>
      </c>
      <c r="S93" s="95" t="s">
        <v>73</v>
      </c>
      <c r="T93" s="95" t="s">
        <v>73</v>
      </c>
      <c r="U93" s="95" t="s">
        <v>73</v>
      </c>
      <c r="V93" s="95"/>
      <c r="W93" s="95" t="s">
        <v>73</v>
      </c>
      <c r="X93" s="95" t="s">
        <v>73</v>
      </c>
      <c r="Y93" s="95" t="s">
        <v>73</v>
      </c>
      <c r="Z93" s="95" t="s">
        <v>73</v>
      </c>
      <c r="AA93" s="95" t="s">
        <v>73</v>
      </c>
      <c r="AB93" s="95"/>
      <c r="AC93" s="95" t="s">
        <v>73</v>
      </c>
      <c r="AD93" s="95" t="s">
        <v>73</v>
      </c>
      <c r="AE93" s="95" t="s">
        <v>73</v>
      </c>
      <c r="AF93" s="95" t="s">
        <v>73</v>
      </c>
      <c r="AG93" s="95" t="s">
        <v>73</v>
      </c>
      <c r="AH93" s="95"/>
      <c r="AI93" s="95" t="s">
        <v>73</v>
      </c>
      <c r="AJ93" s="95" t="s">
        <v>73</v>
      </c>
      <c r="AK93" s="95"/>
      <c r="AL93" s="95" t="s">
        <v>73</v>
      </c>
    </row>
    <row r="94" spans="1:38" ht="14.25" thickTop="1" thickBot="1">
      <c r="A94" s="110">
        <v>2010</v>
      </c>
      <c r="C94" s="104"/>
      <c r="E94" s="95" t="s">
        <v>73</v>
      </c>
      <c r="F94" s="95">
        <v>98</v>
      </c>
      <c r="G94" s="95" t="s">
        <v>73</v>
      </c>
      <c r="H94" s="95" t="s">
        <v>73</v>
      </c>
      <c r="I94" s="95">
        <v>90</v>
      </c>
      <c r="J94" s="95"/>
      <c r="K94" s="95">
        <v>98</v>
      </c>
      <c r="L94" s="95">
        <v>99</v>
      </c>
      <c r="M94" s="95">
        <v>95</v>
      </c>
      <c r="N94" s="95">
        <v>99</v>
      </c>
      <c r="O94" s="95">
        <v>96</v>
      </c>
      <c r="P94" s="95"/>
      <c r="Q94" s="95" t="s">
        <v>73</v>
      </c>
      <c r="R94" s="95">
        <v>99</v>
      </c>
      <c r="S94" s="95">
        <v>87</v>
      </c>
      <c r="T94" s="95" t="s">
        <v>73</v>
      </c>
      <c r="U94" s="95">
        <v>99</v>
      </c>
      <c r="V94" s="95"/>
      <c r="W94" s="95">
        <v>99</v>
      </c>
      <c r="X94" s="95">
        <v>86</v>
      </c>
      <c r="Y94" s="95">
        <v>94</v>
      </c>
      <c r="Z94" s="95">
        <v>100</v>
      </c>
      <c r="AA94" s="95">
        <v>100</v>
      </c>
      <c r="AB94" s="95"/>
      <c r="AC94" s="95">
        <v>94</v>
      </c>
      <c r="AD94" s="95" t="s">
        <v>73</v>
      </c>
      <c r="AE94" s="95">
        <v>99</v>
      </c>
      <c r="AF94" s="95" t="s">
        <v>73</v>
      </c>
      <c r="AG94" s="95">
        <v>99</v>
      </c>
      <c r="AH94" s="95"/>
      <c r="AI94" s="95" t="s">
        <v>73</v>
      </c>
      <c r="AJ94" s="95">
        <v>93</v>
      </c>
      <c r="AK94" s="95" t="s">
        <v>73</v>
      </c>
      <c r="AL94" s="95">
        <v>97</v>
      </c>
    </row>
    <row r="95" spans="1:38" ht="13.5" thickTop="1"/>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workbookViewId="0">
      <pane xSplit="2" ySplit="5" topLeftCell="C48" activePane="bottomRight" state="frozen"/>
      <selection pane="topRight" activeCell="D1" sqref="D1"/>
      <selection pane="bottomLeft" activeCell="A7" sqref="A7"/>
      <selection pane="bottomRight" activeCell="C104" sqref="C104"/>
    </sheetView>
  </sheetViews>
  <sheetFormatPr defaultRowHeight="12.75"/>
  <cols>
    <col min="1" max="1" width="16.7109375" style="43" customWidth="1"/>
    <col min="2" max="2" width="1.7109375" style="43" customWidth="1"/>
    <col min="3" max="49" width="5.7109375" style="43" customWidth="1"/>
    <col min="50" max="16384" width="9.140625" style="43"/>
  </cols>
  <sheetData>
    <row r="1" spans="1:49" ht="12.75" customHeight="1">
      <c r="A1" s="127" t="s">
        <v>112</v>
      </c>
      <c r="B1" s="115"/>
      <c r="C1" s="115"/>
      <c r="D1" s="115"/>
      <c r="E1" s="115"/>
      <c r="F1" s="115"/>
      <c r="G1" s="115"/>
      <c r="H1" s="115"/>
      <c r="I1" s="126"/>
      <c r="J1" s="126"/>
      <c r="K1" s="126"/>
      <c r="L1" s="126"/>
      <c r="M1" s="126"/>
      <c r="N1" s="126"/>
      <c r="O1" s="126"/>
      <c r="P1" s="126"/>
    </row>
    <row r="2" spans="1:49" ht="12.75" customHeight="1">
      <c r="A2" s="149"/>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5"/>
      <c r="AJ2" s="125"/>
      <c r="AK2" s="125"/>
      <c r="AL2" s="125"/>
      <c r="AM2" s="125"/>
      <c r="AN2" s="125"/>
      <c r="AO2" s="125"/>
      <c r="AP2" s="125"/>
      <c r="AQ2" s="125"/>
      <c r="AR2" s="125"/>
    </row>
    <row r="3" spans="1:49" ht="12.75" customHeight="1" thickBot="1">
      <c r="A3" s="113" t="s">
        <v>22</v>
      </c>
      <c r="B3" s="113"/>
      <c r="C3" s="112">
        <v>1964</v>
      </c>
      <c r="D3" s="112">
        <v>1965</v>
      </c>
      <c r="E3" s="112">
        <v>1966</v>
      </c>
      <c r="F3" s="112">
        <v>1967</v>
      </c>
      <c r="G3" s="112">
        <v>1968</v>
      </c>
      <c r="H3" s="112">
        <v>1969</v>
      </c>
      <c r="I3" s="112">
        <v>1970</v>
      </c>
      <c r="J3" s="112">
        <v>1971</v>
      </c>
      <c r="K3" s="112">
        <v>1972</v>
      </c>
      <c r="L3" s="112">
        <v>1973</v>
      </c>
      <c r="M3" s="112">
        <v>1974</v>
      </c>
      <c r="N3" s="112">
        <v>1975</v>
      </c>
      <c r="O3" s="112">
        <v>1976</v>
      </c>
      <c r="P3" s="112">
        <v>1977</v>
      </c>
      <c r="Q3" s="112">
        <v>1978</v>
      </c>
      <c r="R3" s="112">
        <v>1979</v>
      </c>
      <c r="S3" s="112">
        <v>1980</v>
      </c>
      <c r="T3" s="112">
        <v>1981</v>
      </c>
      <c r="U3" s="112">
        <v>1982</v>
      </c>
      <c r="V3" s="112">
        <v>1983</v>
      </c>
      <c r="W3" s="112">
        <v>1984</v>
      </c>
      <c r="X3" s="112">
        <v>1985</v>
      </c>
      <c r="Y3" s="112">
        <v>1986</v>
      </c>
      <c r="Z3" s="112">
        <v>1987</v>
      </c>
      <c r="AA3" s="112">
        <v>1988</v>
      </c>
      <c r="AB3" s="112">
        <v>1989</v>
      </c>
      <c r="AC3" s="112">
        <v>1990</v>
      </c>
      <c r="AD3" s="112">
        <v>1991</v>
      </c>
      <c r="AE3" s="112">
        <v>1992</v>
      </c>
      <c r="AF3" s="112">
        <v>1993</v>
      </c>
      <c r="AG3" s="112">
        <v>1994</v>
      </c>
      <c r="AH3" s="112">
        <v>1995</v>
      </c>
      <c r="AI3" s="112">
        <v>1996</v>
      </c>
      <c r="AJ3" s="112">
        <v>1997</v>
      </c>
      <c r="AK3" s="112">
        <v>1998</v>
      </c>
      <c r="AL3" s="112">
        <v>1999</v>
      </c>
      <c r="AM3" s="112">
        <v>2000</v>
      </c>
      <c r="AN3" s="112">
        <v>2001</v>
      </c>
      <c r="AO3" s="112">
        <v>2002</v>
      </c>
      <c r="AP3" s="112">
        <v>2003</v>
      </c>
      <c r="AQ3" s="111">
        <v>2004</v>
      </c>
      <c r="AR3" s="112">
        <v>2005</v>
      </c>
      <c r="AS3" s="112">
        <v>2006</v>
      </c>
      <c r="AT3" s="112">
        <v>2007</v>
      </c>
      <c r="AU3" s="110">
        <v>2008</v>
      </c>
      <c r="AV3" s="110">
        <v>2009</v>
      </c>
      <c r="AW3" s="110">
        <v>2010</v>
      </c>
    </row>
    <row r="4" spans="1:49" ht="12.75" customHeight="1" thickTop="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49" ht="12.75" customHeight="1">
      <c r="A5" s="115"/>
      <c r="B5" s="89"/>
      <c r="C5" s="123" t="s">
        <v>106</v>
      </c>
      <c r="D5" s="122"/>
      <c r="E5" s="122"/>
      <c r="F5" s="122"/>
      <c r="G5" s="122"/>
      <c r="H5" s="122"/>
      <c r="I5" s="122"/>
      <c r="J5" s="122"/>
      <c r="K5" s="122"/>
      <c r="L5" s="122"/>
      <c r="M5" s="122"/>
      <c r="N5" s="122"/>
      <c r="O5" s="122"/>
      <c r="P5" s="122"/>
      <c r="Q5" s="122"/>
      <c r="R5" s="122"/>
      <c r="S5" s="122"/>
      <c r="T5" s="122"/>
      <c r="U5" s="122"/>
      <c r="V5" s="105"/>
      <c r="W5" s="122"/>
      <c r="X5" s="122"/>
      <c r="Y5" s="122"/>
      <c r="Z5" s="122"/>
      <c r="AA5" s="122"/>
      <c r="AB5" s="122"/>
      <c r="AC5" s="122"/>
      <c r="AD5" s="122"/>
      <c r="AE5" s="122"/>
      <c r="AF5" s="122"/>
      <c r="AG5" s="122"/>
      <c r="AH5" s="122"/>
      <c r="AI5" s="122"/>
      <c r="AJ5" s="122"/>
      <c r="AK5" s="122"/>
      <c r="AL5" s="122"/>
      <c r="AM5" s="122"/>
      <c r="AN5" s="122"/>
      <c r="AO5" s="122"/>
      <c r="AP5" s="122"/>
      <c r="AQ5" s="106"/>
      <c r="AR5" s="105"/>
      <c r="AS5" s="104"/>
      <c r="AT5" s="104"/>
      <c r="AU5" s="104"/>
      <c r="AV5" s="104"/>
      <c r="AW5" s="104"/>
    </row>
    <row r="6" spans="1:49" ht="12.75" customHeight="1">
      <c r="A6" s="115"/>
      <c r="B6" s="89"/>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86"/>
    </row>
    <row r="7" spans="1:49" ht="12.75" customHeight="1">
      <c r="A7" s="89" t="s">
        <v>101</v>
      </c>
      <c r="B7" s="89" t="s">
        <v>15</v>
      </c>
      <c r="C7" s="120">
        <v>69</v>
      </c>
      <c r="D7" s="120">
        <v>79</v>
      </c>
      <c r="E7" s="120">
        <v>84</v>
      </c>
      <c r="F7" s="120">
        <v>90</v>
      </c>
      <c r="G7" s="120">
        <v>75</v>
      </c>
      <c r="H7" s="120">
        <v>96</v>
      </c>
      <c r="I7" s="120">
        <v>96</v>
      </c>
      <c r="J7" s="120" t="s">
        <v>73</v>
      </c>
      <c r="K7" s="120" t="s">
        <v>73</v>
      </c>
      <c r="L7" s="120" t="s">
        <v>73</v>
      </c>
      <c r="M7" s="120" t="s">
        <v>73</v>
      </c>
      <c r="N7" s="120" t="s">
        <v>73</v>
      </c>
      <c r="O7" s="120" t="s">
        <v>73</v>
      </c>
      <c r="P7" s="120" t="s">
        <v>73</v>
      </c>
      <c r="Q7" s="120" t="s">
        <v>73</v>
      </c>
      <c r="R7" s="120" t="s">
        <v>73</v>
      </c>
      <c r="S7" s="120" t="s">
        <v>73</v>
      </c>
      <c r="T7" s="120" t="s">
        <v>73</v>
      </c>
      <c r="U7" s="120" t="s">
        <v>73</v>
      </c>
      <c r="V7" s="120" t="s">
        <v>73</v>
      </c>
      <c r="W7" s="120" t="s">
        <v>73</v>
      </c>
      <c r="X7" s="120" t="s">
        <v>73</v>
      </c>
      <c r="Y7" s="120" t="s">
        <v>73</v>
      </c>
      <c r="Z7" s="120" t="s">
        <v>73</v>
      </c>
      <c r="AA7" s="120" t="s">
        <v>73</v>
      </c>
      <c r="AB7" s="120" t="s">
        <v>73</v>
      </c>
      <c r="AC7" s="120" t="s">
        <v>73</v>
      </c>
      <c r="AD7" s="120" t="s">
        <v>73</v>
      </c>
      <c r="AE7" s="120" t="s">
        <v>73</v>
      </c>
      <c r="AF7" s="120" t="s">
        <v>73</v>
      </c>
      <c r="AG7" s="120" t="s">
        <v>73</v>
      </c>
      <c r="AH7" s="120" t="s">
        <v>73</v>
      </c>
      <c r="AI7" s="120" t="s">
        <v>73</v>
      </c>
      <c r="AJ7" s="120" t="s">
        <v>73</v>
      </c>
      <c r="AK7" s="120" t="s">
        <v>73</v>
      </c>
      <c r="AL7" s="120" t="s">
        <v>73</v>
      </c>
      <c r="AM7" s="120" t="s">
        <v>73</v>
      </c>
      <c r="AN7" s="120" t="s">
        <v>73</v>
      </c>
      <c r="AO7" s="120" t="s">
        <v>73</v>
      </c>
      <c r="AP7" s="120" t="s">
        <v>73</v>
      </c>
      <c r="AQ7" s="95" t="s">
        <v>73</v>
      </c>
      <c r="AR7" s="95" t="s">
        <v>73</v>
      </c>
      <c r="AS7" s="95" t="s">
        <v>73</v>
      </c>
      <c r="AT7" s="95" t="s">
        <v>73</v>
      </c>
      <c r="AU7" s="95" t="s">
        <v>73</v>
      </c>
      <c r="AV7" s="95" t="s">
        <v>73</v>
      </c>
      <c r="AW7" s="95" t="s">
        <v>73</v>
      </c>
    </row>
    <row r="8" spans="1:49" ht="12.75" customHeight="1">
      <c r="A8" s="89" t="s">
        <v>100</v>
      </c>
      <c r="B8" s="89" t="s">
        <v>15</v>
      </c>
      <c r="C8" s="120" t="s">
        <v>73</v>
      </c>
      <c r="D8" s="120" t="s">
        <v>73</v>
      </c>
      <c r="E8" s="120" t="s">
        <v>73</v>
      </c>
      <c r="F8" s="120" t="s">
        <v>73</v>
      </c>
      <c r="G8" s="120" t="s">
        <v>73</v>
      </c>
      <c r="H8" s="120" t="s">
        <v>73</v>
      </c>
      <c r="I8" s="120" t="s">
        <v>73</v>
      </c>
      <c r="J8" s="120">
        <v>152</v>
      </c>
      <c r="K8" s="120">
        <v>166</v>
      </c>
      <c r="L8" s="120">
        <v>167</v>
      </c>
      <c r="M8" s="120">
        <v>158</v>
      </c>
      <c r="N8" s="120">
        <v>128</v>
      </c>
      <c r="O8" s="120">
        <v>163</v>
      </c>
      <c r="P8" s="120">
        <v>151</v>
      </c>
      <c r="Q8" s="120">
        <v>165</v>
      </c>
      <c r="R8" s="120">
        <v>150</v>
      </c>
      <c r="S8" s="120" t="s">
        <v>73</v>
      </c>
      <c r="T8" s="120" t="s">
        <v>73</v>
      </c>
      <c r="U8" s="120" t="s">
        <v>73</v>
      </c>
      <c r="V8" s="120" t="s">
        <v>73</v>
      </c>
      <c r="W8" s="120" t="s">
        <v>73</v>
      </c>
      <c r="X8" s="120" t="s">
        <v>73</v>
      </c>
      <c r="Y8" s="120" t="s">
        <v>73</v>
      </c>
      <c r="Z8" s="120" t="s">
        <v>73</v>
      </c>
      <c r="AA8" s="120" t="s">
        <v>73</v>
      </c>
      <c r="AB8" s="120" t="s">
        <v>73</v>
      </c>
      <c r="AC8" s="120" t="s">
        <v>73</v>
      </c>
      <c r="AD8" s="120" t="s">
        <v>73</v>
      </c>
      <c r="AE8" s="120" t="s">
        <v>73</v>
      </c>
      <c r="AF8" s="120" t="s">
        <v>73</v>
      </c>
      <c r="AG8" s="120" t="s">
        <v>73</v>
      </c>
      <c r="AH8" s="120" t="s">
        <v>73</v>
      </c>
      <c r="AI8" s="120" t="s">
        <v>73</v>
      </c>
      <c r="AJ8" s="120" t="s">
        <v>73</v>
      </c>
      <c r="AK8" s="120">
        <v>100</v>
      </c>
      <c r="AL8" s="120">
        <v>138</v>
      </c>
      <c r="AM8" s="120">
        <v>143</v>
      </c>
      <c r="AN8" s="120">
        <v>123</v>
      </c>
      <c r="AO8" s="120" t="s">
        <v>73</v>
      </c>
      <c r="AP8" s="120">
        <v>144</v>
      </c>
      <c r="AQ8" s="95" t="s">
        <v>73</v>
      </c>
      <c r="AR8" s="95">
        <v>129</v>
      </c>
      <c r="AS8" s="95" t="s">
        <v>73</v>
      </c>
      <c r="AT8" s="95" t="s">
        <v>73</v>
      </c>
      <c r="AU8" s="95" t="s">
        <v>73</v>
      </c>
      <c r="AV8" s="95" t="s">
        <v>73</v>
      </c>
      <c r="AW8" s="95">
        <v>127</v>
      </c>
    </row>
    <row r="9" spans="1:49" ht="12.75" customHeight="1">
      <c r="A9" s="89" t="s">
        <v>99</v>
      </c>
      <c r="B9" s="89" t="s">
        <v>15</v>
      </c>
      <c r="C9" s="120" t="s">
        <v>73</v>
      </c>
      <c r="D9" s="120" t="s">
        <v>73</v>
      </c>
      <c r="E9" s="120" t="s">
        <v>73</v>
      </c>
      <c r="F9" s="120" t="s">
        <v>73</v>
      </c>
      <c r="G9" s="120" t="s">
        <v>73</v>
      </c>
      <c r="H9" s="120" t="s">
        <v>73</v>
      </c>
      <c r="I9" s="120" t="s">
        <v>73</v>
      </c>
      <c r="J9" s="120">
        <v>105</v>
      </c>
      <c r="K9" s="120">
        <v>100</v>
      </c>
      <c r="L9" s="120">
        <v>102</v>
      </c>
      <c r="M9" s="120">
        <v>112</v>
      </c>
      <c r="N9" s="120">
        <v>108</v>
      </c>
      <c r="O9" s="120">
        <v>118</v>
      </c>
      <c r="P9" s="120" t="s">
        <v>73</v>
      </c>
      <c r="Q9" s="120" t="s">
        <v>73</v>
      </c>
      <c r="R9" s="120" t="s">
        <v>73</v>
      </c>
      <c r="S9" s="120" t="s">
        <v>73</v>
      </c>
      <c r="T9" s="120" t="s">
        <v>73</v>
      </c>
      <c r="U9" s="120" t="s">
        <v>73</v>
      </c>
      <c r="V9" s="120" t="s">
        <v>73</v>
      </c>
      <c r="W9" s="120" t="s">
        <v>73</v>
      </c>
      <c r="X9" s="120" t="s">
        <v>73</v>
      </c>
      <c r="Y9" s="120" t="s">
        <v>73</v>
      </c>
      <c r="Z9" s="120" t="s">
        <v>73</v>
      </c>
      <c r="AA9" s="120" t="s">
        <v>73</v>
      </c>
      <c r="AB9" s="120" t="s">
        <v>73</v>
      </c>
      <c r="AC9" s="120" t="s">
        <v>73</v>
      </c>
      <c r="AD9" s="120" t="s">
        <v>73</v>
      </c>
      <c r="AE9" s="120" t="s">
        <v>73</v>
      </c>
      <c r="AF9" s="120" t="s">
        <v>73</v>
      </c>
      <c r="AG9" s="120" t="s">
        <v>73</v>
      </c>
      <c r="AH9" s="120">
        <v>101</v>
      </c>
      <c r="AI9" s="120" t="s">
        <v>73</v>
      </c>
      <c r="AJ9" s="120" t="s">
        <v>73</v>
      </c>
      <c r="AK9" s="120" t="s">
        <v>73</v>
      </c>
      <c r="AL9" s="120" t="s">
        <v>73</v>
      </c>
      <c r="AM9" s="120" t="s">
        <v>73</v>
      </c>
      <c r="AN9" s="120" t="s">
        <v>73</v>
      </c>
      <c r="AO9" s="120" t="s">
        <v>73</v>
      </c>
      <c r="AP9" s="120" t="s">
        <v>73</v>
      </c>
      <c r="AQ9" s="95" t="s">
        <v>73</v>
      </c>
      <c r="AR9" s="95" t="s">
        <v>73</v>
      </c>
      <c r="AS9" s="95" t="s">
        <v>73</v>
      </c>
      <c r="AT9" s="95" t="s">
        <v>73</v>
      </c>
      <c r="AU9" s="95" t="s">
        <v>73</v>
      </c>
      <c r="AV9" s="95" t="s">
        <v>73</v>
      </c>
      <c r="AW9" s="95" t="s">
        <v>73</v>
      </c>
    </row>
    <row r="10" spans="1:49" ht="12.75" customHeight="1">
      <c r="A10" s="89" t="s">
        <v>98</v>
      </c>
      <c r="B10" s="89" t="s">
        <v>15</v>
      </c>
      <c r="C10" s="120" t="s">
        <v>73</v>
      </c>
      <c r="D10" s="120">
        <v>71</v>
      </c>
      <c r="E10" s="120">
        <v>80</v>
      </c>
      <c r="F10" s="120">
        <v>76</v>
      </c>
      <c r="G10" s="120">
        <v>93</v>
      </c>
      <c r="H10" s="120">
        <v>103</v>
      </c>
      <c r="I10" s="120">
        <v>97</v>
      </c>
      <c r="J10" s="120" t="s">
        <v>73</v>
      </c>
      <c r="K10" s="120" t="s">
        <v>73</v>
      </c>
      <c r="L10" s="120" t="s">
        <v>73</v>
      </c>
      <c r="M10" s="120" t="s">
        <v>73</v>
      </c>
      <c r="N10" s="120" t="s">
        <v>73</v>
      </c>
      <c r="O10" s="120" t="s">
        <v>73</v>
      </c>
      <c r="P10" s="120" t="s">
        <v>73</v>
      </c>
      <c r="Q10" s="120" t="s">
        <v>73</v>
      </c>
      <c r="R10" s="120" t="s">
        <v>73</v>
      </c>
      <c r="S10" s="120" t="s">
        <v>73</v>
      </c>
      <c r="T10" s="120" t="s">
        <v>73</v>
      </c>
      <c r="U10" s="120" t="s">
        <v>73</v>
      </c>
      <c r="V10" s="120" t="s">
        <v>73</v>
      </c>
      <c r="W10" s="120" t="s">
        <v>73</v>
      </c>
      <c r="X10" s="120" t="s">
        <v>73</v>
      </c>
      <c r="Y10" s="120" t="s">
        <v>73</v>
      </c>
      <c r="Z10" s="120" t="s">
        <v>73</v>
      </c>
      <c r="AA10" s="120" t="s">
        <v>73</v>
      </c>
      <c r="AB10" s="120" t="s">
        <v>73</v>
      </c>
      <c r="AC10" s="120" t="s">
        <v>73</v>
      </c>
      <c r="AD10" s="120" t="s">
        <v>73</v>
      </c>
      <c r="AE10" s="120" t="s">
        <v>73</v>
      </c>
      <c r="AF10" s="120" t="s">
        <v>73</v>
      </c>
      <c r="AG10" s="120" t="s">
        <v>73</v>
      </c>
      <c r="AH10" s="120" t="s">
        <v>73</v>
      </c>
      <c r="AI10" s="120" t="s">
        <v>73</v>
      </c>
      <c r="AJ10" s="120" t="s">
        <v>73</v>
      </c>
      <c r="AK10" s="120" t="s">
        <v>73</v>
      </c>
      <c r="AL10" s="120" t="s">
        <v>73</v>
      </c>
      <c r="AM10" s="120" t="s">
        <v>73</v>
      </c>
      <c r="AN10" s="120" t="s">
        <v>73</v>
      </c>
      <c r="AO10" s="120" t="s">
        <v>73</v>
      </c>
      <c r="AP10" s="120" t="s">
        <v>73</v>
      </c>
      <c r="AQ10" s="95" t="s">
        <v>73</v>
      </c>
      <c r="AR10" s="95" t="s">
        <v>73</v>
      </c>
      <c r="AS10" s="95" t="s">
        <v>73</v>
      </c>
      <c r="AT10" s="95" t="s">
        <v>73</v>
      </c>
      <c r="AU10" s="95" t="s">
        <v>73</v>
      </c>
      <c r="AV10" s="95" t="s">
        <v>73</v>
      </c>
      <c r="AW10" s="95" t="s">
        <v>73</v>
      </c>
    </row>
    <row r="11" spans="1:49" ht="12.75" customHeight="1">
      <c r="A11" s="89" t="s">
        <v>97</v>
      </c>
      <c r="B11" s="89" t="s">
        <v>15</v>
      </c>
      <c r="C11" s="120">
        <v>72</v>
      </c>
      <c r="D11" s="120">
        <v>77</v>
      </c>
      <c r="E11" s="120">
        <v>95</v>
      </c>
      <c r="F11" s="120">
        <v>114</v>
      </c>
      <c r="G11" s="120">
        <v>114</v>
      </c>
      <c r="H11" s="120">
        <v>119</v>
      </c>
      <c r="I11" s="120">
        <v>118</v>
      </c>
      <c r="J11" s="120">
        <v>117</v>
      </c>
      <c r="K11" s="120">
        <v>115</v>
      </c>
      <c r="L11" s="120">
        <v>117</v>
      </c>
      <c r="M11" s="120">
        <v>124</v>
      </c>
      <c r="N11" s="120">
        <v>111</v>
      </c>
      <c r="O11" s="120">
        <v>124</v>
      </c>
      <c r="P11" s="120">
        <v>149</v>
      </c>
      <c r="Q11" s="120">
        <v>139</v>
      </c>
      <c r="R11" s="120">
        <v>151</v>
      </c>
      <c r="S11" s="120">
        <v>160</v>
      </c>
      <c r="T11" s="120" t="s">
        <v>73</v>
      </c>
      <c r="U11" s="120" t="s">
        <v>73</v>
      </c>
      <c r="V11" s="120" t="s">
        <v>73</v>
      </c>
      <c r="W11" s="120" t="s">
        <v>73</v>
      </c>
      <c r="X11" s="120" t="s">
        <v>73</v>
      </c>
      <c r="Y11" s="120" t="s">
        <v>73</v>
      </c>
      <c r="Z11" s="120" t="s">
        <v>73</v>
      </c>
      <c r="AA11" s="120" t="s">
        <v>73</v>
      </c>
      <c r="AB11" s="120" t="s">
        <v>73</v>
      </c>
      <c r="AC11" s="120" t="s">
        <v>73</v>
      </c>
      <c r="AD11" s="120" t="s">
        <v>73</v>
      </c>
      <c r="AE11" s="120" t="s">
        <v>73</v>
      </c>
      <c r="AF11" s="120" t="s">
        <v>73</v>
      </c>
      <c r="AG11" s="120" t="s">
        <v>73</v>
      </c>
      <c r="AH11" s="120">
        <v>135</v>
      </c>
      <c r="AI11" s="120" t="s">
        <v>73</v>
      </c>
      <c r="AJ11" s="120" t="s">
        <v>73</v>
      </c>
      <c r="AK11" s="120" t="s">
        <v>73</v>
      </c>
      <c r="AL11" s="120" t="s">
        <v>73</v>
      </c>
      <c r="AM11" s="120" t="s">
        <v>73</v>
      </c>
      <c r="AN11" s="120">
        <v>127</v>
      </c>
      <c r="AO11" s="120" t="s">
        <v>73</v>
      </c>
      <c r="AP11" s="120" t="s">
        <v>73</v>
      </c>
      <c r="AQ11" s="95" t="s">
        <v>73</v>
      </c>
      <c r="AR11" s="95">
        <v>147</v>
      </c>
      <c r="AS11" s="95" t="s">
        <v>73</v>
      </c>
      <c r="AT11" s="95" t="s">
        <v>73</v>
      </c>
      <c r="AU11" s="95" t="s">
        <v>73</v>
      </c>
      <c r="AV11" s="95" t="s">
        <v>73</v>
      </c>
      <c r="AW11" s="95">
        <v>177</v>
      </c>
    </row>
    <row r="12" spans="1:49" ht="12.75" customHeight="1">
      <c r="A12" s="89"/>
      <c r="B12" s="89"/>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95"/>
      <c r="AR12" s="95"/>
      <c r="AS12" s="95"/>
      <c r="AT12" s="95"/>
      <c r="AU12" s="95"/>
      <c r="AV12" s="95"/>
      <c r="AW12" s="95"/>
    </row>
    <row r="13" spans="1:49" ht="12.75" customHeight="1">
      <c r="A13" s="89" t="s">
        <v>96</v>
      </c>
      <c r="B13" s="89" t="s">
        <v>15</v>
      </c>
      <c r="C13" s="120">
        <v>72</v>
      </c>
      <c r="D13" s="120">
        <v>86</v>
      </c>
      <c r="E13" s="120">
        <v>102</v>
      </c>
      <c r="F13" s="120">
        <v>109</v>
      </c>
      <c r="G13" s="120">
        <v>112</v>
      </c>
      <c r="H13" s="120">
        <v>120</v>
      </c>
      <c r="I13" s="120">
        <v>118</v>
      </c>
      <c r="J13" s="120">
        <v>113</v>
      </c>
      <c r="K13" s="120">
        <v>128</v>
      </c>
      <c r="L13" s="120">
        <v>123</v>
      </c>
      <c r="M13" s="120">
        <v>113</v>
      </c>
      <c r="N13" s="120">
        <v>117</v>
      </c>
      <c r="O13" s="120">
        <v>141</v>
      </c>
      <c r="P13" s="120">
        <v>130</v>
      </c>
      <c r="Q13" s="120">
        <v>140</v>
      </c>
      <c r="R13" s="120">
        <v>146</v>
      </c>
      <c r="S13" s="120">
        <v>147</v>
      </c>
      <c r="T13" s="120">
        <v>152</v>
      </c>
      <c r="U13" s="120">
        <v>153</v>
      </c>
      <c r="V13" s="120">
        <v>155</v>
      </c>
      <c r="W13" s="120">
        <v>148</v>
      </c>
      <c r="X13" s="120">
        <v>158</v>
      </c>
      <c r="Y13" s="120">
        <v>156</v>
      </c>
      <c r="Z13" s="120">
        <v>161</v>
      </c>
      <c r="AA13" s="120">
        <v>163</v>
      </c>
      <c r="AB13" s="120">
        <v>160</v>
      </c>
      <c r="AC13" s="120">
        <v>164</v>
      </c>
      <c r="AD13" s="120">
        <v>159</v>
      </c>
      <c r="AE13" s="120">
        <v>155</v>
      </c>
      <c r="AF13" s="120">
        <v>150</v>
      </c>
      <c r="AG13" s="120">
        <v>153</v>
      </c>
      <c r="AH13" s="120">
        <v>154</v>
      </c>
      <c r="AI13" s="120">
        <v>166</v>
      </c>
      <c r="AJ13" s="120">
        <v>153</v>
      </c>
      <c r="AK13" s="120">
        <v>155</v>
      </c>
      <c r="AL13" s="120">
        <v>155</v>
      </c>
      <c r="AM13" s="120">
        <v>161</v>
      </c>
      <c r="AN13" s="120">
        <v>152</v>
      </c>
      <c r="AO13" s="120">
        <v>161</v>
      </c>
      <c r="AP13" s="120">
        <v>161</v>
      </c>
      <c r="AQ13" s="95" t="s">
        <v>73</v>
      </c>
      <c r="AR13" s="95">
        <v>146</v>
      </c>
      <c r="AS13" s="95" t="s">
        <v>73</v>
      </c>
      <c r="AT13" s="95" t="s">
        <v>73</v>
      </c>
      <c r="AU13" s="95" t="s">
        <v>73</v>
      </c>
      <c r="AV13" s="95" t="s">
        <v>73</v>
      </c>
      <c r="AW13" s="95">
        <v>167</v>
      </c>
    </row>
    <row r="14" spans="1:49" ht="12.75" customHeight="1">
      <c r="A14" s="89" t="s">
        <v>95</v>
      </c>
      <c r="B14" s="89" t="s">
        <v>15</v>
      </c>
      <c r="C14" s="120">
        <v>68</v>
      </c>
      <c r="D14" s="120">
        <v>91</v>
      </c>
      <c r="E14" s="120">
        <v>108</v>
      </c>
      <c r="F14" s="120">
        <v>112</v>
      </c>
      <c r="G14" s="120">
        <v>112</v>
      </c>
      <c r="H14" s="120">
        <v>115</v>
      </c>
      <c r="I14" s="120">
        <v>126</v>
      </c>
      <c r="J14" s="120">
        <v>113</v>
      </c>
      <c r="K14" s="120">
        <v>126</v>
      </c>
      <c r="L14" s="120">
        <v>115</v>
      </c>
      <c r="M14" s="120">
        <v>102</v>
      </c>
      <c r="N14" s="120">
        <v>106</v>
      </c>
      <c r="O14" s="120">
        <v>129</v>
      </c>
      <c r="P14" s="120">
        <v>140</v>
      </c>
      <c r="Q14" s="120">
        <v>130</v>
      </c>
      <c r="R14" s="120">
        <v>149</v>
      </c>
      <c r="S14" s="120">
        <v>148</v>
      </c>
      <c r="T14" s="120">
        <v>146</v>
      </c>
      <c r="U14" s="120">
        <v>152</v>
      </c>
      <c r="V14" s="120">
        <v>149</v>
      </c>
      <c r="W14" s="120">
        <v>155</v>
      </c>
      <c r="X14" s="120">
        <v>162</v>
      </c>
      <c r="Y14" s="120">
        <v>157</v>
      </c>
      <c r="Z14" s="120">
        <v>136</v>
      </c>
      <c r="AA14" s="120">
        <v>146</v>
      </c>
      <c r="AB14" s="120">
        <v>133</v>
      </c>
      <c r="AC14" s="120">
        <v>139</v>
      </c>
      <c r="AD14" s="120">
        <v>135</v>
      </c>
      <c r="AE14" s="120">
        <v>143</v>
      </c>
      <c r="AF14" s="120">
        <v>134</v>
      </c>
      <c r="AG14" s="120">
        <v>147</v>
      </c>
      <c r="AH14" s="120">
        <v>132</v>
      </c>
      <c r="AI14" s="120">
        <v>138</v>
      </c>
      <c r="AJ14" s="120">
        <v>146</v>
      </c>
      <c r="AK14" s="120">
        <v>146</v>
      </c>
      <c r="AL14" s="120">
        <v>154</v>
      </c>
      <c r="AM14" s="120">
        <v>153</v>
      </c>
      <c r="AN14" s="120">
        <v>140</v>
      </c>
      <c r="AO14" s="120">
        <v>148</v>
      </c>
      <c r="AP14" s="120">
        <v>154</v>
      </c>
      <c r="AQ14" s="95" t="s">
        <v>73</v>
      </c>
      <c r="AR14" s="95">
        <v>147</v>
      </c>
      <c r="AS14" s="95" t="s">
        <v>73</v>
      </c>
      <c r="AT14" s="95" t="s">
        <v>73</v>
      </c>
      <c r="AU14" s="95" t="s">
        <v>73</v>
      </c>
      <c r="AV14" s="95" t="s">
        <v>73</v>
      </c>
      <c r="AW14" s="95">
        <v>178</v>
      </c>
    </row>
    <row r="15" spans="1:49" ht="12.75" customHeight="1">
      <c r="A15" s="89" t="s">
        <v>94</v>
      </c>
      <c r="B15" s="89" t="s">
        <v>15</v>
      </c>
      <c r="C15" s="120">
        <v>45</v>
      </c>
      <c r="D15" s="120">
        <v>65</v>
      </c>
      <c r="E15" s="120">
        <v>81</v>
      </c>
      <c r="F15" s="120">
        <v>90</v>
      </c>
      <c r="G15" s="120">
        <v>104</v>
      </c>
      <c r="H15" s="120">
        <v>108</v>
      </c>
      <c r="I15" s="120">
        <v>107</v>
      </c>
      <c r="J15" s="120">
        <v>101</v>
      </c>
      <c r="K15" s="120">
        <v>110</v>
      </c>
      <c r="L15" s="120">
        <v>109</v>
      </c>
      <c r="M15" s="120">
        <v>102</v>
      </c>
      <c r="N15" s="120">
        <v>102</v>
      </c>
      <c r="O15" s="120">
        <v>126</v>
      </c>
      <c r="P15" s="120">
        <v>128</v>
      </c>
      <c r="Q15" s="120">
        <v>130</v>
      </c>
      <c r="R15" s="120">
        <v>138</v>
      </c>
      <c r="S15" s="120">
        <v>134</v>
      </c>
      <c r="T15" s="120">
        <v>142</v>
      </c>
      <c r="U15" s="120">
        <v>131</v>
      </c>
      <c r="V15" s="120">
        <v>141</v>
      </c>
      <c r="W15" s="120">
        <v>143</v>
      </c>
      <c r="X15" s="120">
        <v>145</v>
      </c>
      <c r="Y15" s="120">
        <v>131</v>
      </c>
      <c r="Z15" s="120">
        <v>132</v>
      </c>
      <c r="AA15" s="120">
        <v>139</v>
      </c>
      <c r="AB15" s="120">
        <v>128</v>
      </c>
      <c r="AC15" s="120">
        <v>127</v>
      </c>
      <c r="AD15" s="120">
        <v>120</v>
      </c>
      <c r="AE15" s="120">
        <v>118</v>
      </c>
      <c r="AF15" s="120">
        <v>114</v>
      </c>
      <c r="AG15" s="120">
        <v>121</v>
      </c>
      <c r="AH15" s="120">
        <v>120</v>
      </c>
      <c r="AI15" s="120">
        <v>132</v>
      </c>
      <c r="AJ15" s="120">
        <v>121</v>
      </c>
      <c r="AK15" s="120">
        <v>127</v>
      </c>
      <c r="AL15" s="120">
        <v>126</v>
      </c>
      <c r="AM15" s="120">
        <v>131</v>
      </c>
      <c r="AN15" s="120">
        <v>120</v>
      </c>
      <c r="AO15" s="120">
        <v>122</v>
      </c>
      <c r="AP15" s="120">
        <v>133</v>
      </c>
      <c r="AQ15" s="95" t="s">
        <v>73</v>
      </c>
      <c r="AR15" s="95">
        <v>141</v>
      </c>
      <c r="AS15" s="95" t="s">
        <v>73</v>
      </c>
      <c r="AT15" s="95" t="s">
        <v>73</v>
      </c>
      <c r="AU15" s="95" t="s">
        <v>73</v>
      </c>
      <c r="AV15" s="95" t="s">
        <v>73</v>
      </c>
      <c r="AW15" s="95">
        <v>142</v>
      </c>
    </row>
    <row r="16" spans="1:49" ht="12.75" customHeight="1">
      <c r="A16" s="89" t="s">
        <v>93</v>
      </c>
      <c r="B16" s="89" t="s">
        <v>15</v>
      </c>
      <c r="C16" s="120">
        <v>60</v>
      </c>
      <c r="D16" s="120">
        <v>68</v>
      </c>
      <c r="E16" s="120">
        <v>75</v>
      </c>
      <c r="F16" s="120">
        <v>106</v>
      </c>
      <c r="G16" s="120">
        <v>128</v>
      </c>
      <c r="H16" s="120">
        <v>133</v>
      </c>
      <c r="I16" s="120">
        <v>148</v>
      </c>
      <c r="J16" s="120">
        <v>139</v>
      </c>
      <c r="K16" s="120">
        <v>143</v>
      </c>
      <c r="L16" s="120">
        <v>154</v>
      </c>
      <c r="M16" s="120">
        <v>140</v>
      </c>
      <c r="N16" s="120">
        <v>142</v>
      </c>
      <c r="O16" s="120">
        <v>162</v>
      </c>
      <c r="P16" s="120">
        <v>165</v>
      </c>
      <c r="Q16" s="120">
        <v>122</v>
      </c>
      <c r="R16" s="120">
        <v>174</v>
      </c>
      <c r="S16" s="120">
        <v>169</v>
      </c>
      <c r="T16" s="120" t="s">
        <v>73</v>
      </c>
      <c r="U16" s="120" t="s">
        <v>73</v>
      </c>
      <c r="V16" s="120" t="s">
        <v>73</v>
      </c>
      <c r="W16" s="120" t="s">
        <v>73</v>
      </c>
      <c r="X16" s="120" t="s">
        <v>73</v>
      </c>
      <c r="Y16" s="120" t="s">
        <v>73</v>
      </c>
      <c r="Z16" s="120" t="s">
        <v>73</v>
      </c>
      <c r="AA16" s="120" t="s">
        <v>73</v>
      </c>
      <c r="AB16" s="120" t="s">
        <v>73</v>
      </c>
      <c r="AC16" s="120" t="s">
        <v>73</v>
      </c>
      <c r="AD16" s="120" t="s">
        <v>73</v>
      </c>
      <c r="AE16" s="120" t="s">
        <v>73</v>
      </c>
      <c r="AF16" s="120" t="s">
        <v>73</v>
      </c>
      <c r="AG16" s="120" t="s">
        <v>73</v>
      </c>
      <c r="AH16" s="120">
        <v>144</v>
      </c>
      <c r="AI16" s="120">
        <v>170</v>
      </c>
      <c r="AJ16" s="120" t="s">
        <v>73</v>
      </c>
      <c r="AK16" s="120">
        <v>172</v>
      </c>
      <c r="AL16" s="120">
        <v>142</v>
      </c>
      <c r="AM16" s="120">
        <v>147</v>
      </c>
      <c r="AN16" s="120">
        <v>129</v>
      </c>
      <c r="AO16" s="120" t="s">
        <v>73</v>
      </c>
      <c r="AP16" s="120">
        <v>158</v>
      </c>
      <c r="AQ16" s="95" t="s">
        <v>73</v>
      </c>
      <c r="AR16" s="95">
        <v>136</v>
      </c>
      <c r="AS16" s="95" t="s">
        <v>73</v>
      </c>
      <c r="AT16" s="95" t="s">
        <v>73</v>
      </c>
      <c r="AU16" s="95" t="s">
        <v>73</v>
      </c>
      <c r="AV16" s="95" t="s">
        <v>73</v>
      </c>
      <c r="AW16" s="95">
        <v>131</v>
      </c>
    </row>
    <row r="17" spans="1:49" ht="12.75" customHeight="1">
      <c r="A17" s="89" t="s">
        <v>92</v>
      </c>
      <c r="B17" s="89" t="s">
        <v>15</v>
      </c>
      <c r="C17" s="120">
        <v>61</v>
      </c>
      <c r="D17" s="120">
        <v>67</v>
      </c>
      <c r="E17" s="120">
        <v>80</v>
      </c>
      <c r="F17" s="120">
        <v>78</v>
      </c>
      <c r="G17" s="120">
        <v>85</v>
      </c>
      <c r="H17" s="120">
        <v>103</v>
      </c>
      <c r="I17" s="120">
        <v>103</v>
      </c>
      <c r="J17" s="120">
        <v>100</v>
      </c>
      <c r="K17" s="120">
        <v>125</v>
      </c>
      <c r="L17" s="120">
        <v>120</v>
      </c>
      <c r="M17" s="120">
        <v>97</v>
      </c>
      <c r="N17" s="120">
        <v>104</v>
      </c>
      <c r="O17" s="120">
        <v>140</v>
      </c>
      <c r="P17" s="120">
        <v>115</v>
      </c>
      <c r="Q17" s="120">
        <v>130</v>
      </c>
      <c r="R17" s="120">
        <v>114</v>
      </c>
      <c r="S17" s="120">
        <v>122</v>
      </c>
      <c r="T17" s="120" t="s">
        <v>73</v>
      </c>
      <c r="U17" s="120" t="s">
        <v>73</v>
      </c>
      <c r="V17" s="120" t="s">
        <v>73</v>
      </c>
      <c r="W17" s="120" t="s">
        <v>73</v>
      </c>
      <c r="X17" s="120" t="s">
        <v>73</v>
      </c>
      <c r="Y17" s="120" t="s">
        <v>73</v>
      </c>
      <c r="Z17" s="120" t="s">
        <v>73</v>
      </c>
      <c r="AA17" s="120" t="s">
        <v>73</v>
      </c>
      <c r="AB17" s="120" t="s">
        <v>73</v>
      </c>
      <c r="AC17" s="120" t="s">
        <v>73</v>
      </c>
      <c r="AD17" s="120" t="s">
        <v>73</v>
      </c>
      <c r="AE17" s="120" t="s">
        <v>73</v>
      </c>
      <c r="AF17" s="120" t="s">
        <v>73</v>
      </c>
      <c r="AG17" s="120" t="s">
        <v>73</v>
      </c>
      <c r="AH17" s="120">
        <v>156</v>
      </c>
      <c r="AI17" s="120">
        <v>146</v>
      </c>
      <c r="AJ17" s="120" t="s">
        <v>73</v>
      </c>
      <c r="AK17" s="120">
        <v>175</v>
      </c>
      <c r="AL17" s="120">
        <v>178</v>
      </c>
      <c r="AM17" s="120">
        <v>151</v>
      </c>
      <c r="AN17" s="120">
        <v>148</v>
      </c>
      <c r="AO17" s="120" t="s">
        <v>73</v>
      </c>
      <c r="AP17" s="120">
        <v>165</v>
      </c>
      <c r="AQ17" s="95" t="s">
        <v>73</v>
      </c>
      <c r="AR17" s="95">
        <v>171</v>
      </c>
      <c r="AS17" s="95" t="s">
        <v>73</v>
      </c>
      <c r="AT17" s="95" t="s">
        <v>73</v>
      </c>
      <c r="AU17" s="95" t="s">
        <v>73</v>
      </c>
      <c r="AV17" s="95" t="s">
        <v>73</v>
      </c>
      <c r="AW17" s="95">
        <v>164</v>
      </c>
    </row>
    <row r="18" spans="1:49" ht="12.75" customHeight="1">
      <c r="A18" s="89"/>
      <c r="B18" s="89"/>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95"/>
      <c r="AR18" s="95"/>
      <c r="AS18" s="95"/>
      <c r="AT18" s="95"/>
      <c r="AU18" s="95"/>
      <c r="AV18" s="95"/>
      <c r="AW18" s="95"/>
    </row>
    <row r="19" spans="1:49" ht="12.75" customHeight="1">
      <c r="A19" s="89" t="s">
        <v>91</v>
      </c>
      <c r="B19" s="89" t="s">
        <v>15</v>
      </c>
      <c r="C19" s="120" t="s">
        <v>73</v>
      </c>
      <c r="D19" s="120">
        <v>82</v>
      </c>
      <c r="E19" s="120">
        <v>81</v>
      </c>
      <c r="F19" s="120">
        <v>84</v>
      </c>
      <c r="G19" s="120">
        <v>88</v>
      </c>
      <c r="H19" s="120">
        <v>85</v>
      </c>
      <c r="I19" s="120">
        <v>84</v>
      </c>
      <c r="J19" s="120">
        <v>98</v>
      </c>
      <c r="K19" s="120">
        <v>92</v>
      </c>
      <c r="L19" s="120">
        <v>111</v>
      </c>
      <c r="M19" s="120">
        <v>93</v>
      </c>
      <c r="N19" s="120">
        <v>99</v>
      </c>
      <c r="O19" s="120">
        <v>79</v>
      </c>
      <c r="P19" s="120" t="s">
        <v>73</v>
      </c>
      <c r="Q19" s="120" t="s">
        <v>73</v>
      </c>
      <c r="R19" s="120" t="s">
        <v>73</v>
      </c>
      <c r="S19" s="120" t="s">
        <v>73</v>
      </c>
      <c r="T19" s="120" t="s">
        <v>73</v>
      </c>
      <c r="U19" s="120" t="s">
        <v>73</v>
      </c>
      <c r="V19" s="120" t="s">
        <v>73</v>
      </c>
      <c r="W19" s="120" t="s">
        <v>73</v>
      </c>
      <c r="X19" s="120" t="s">
        <v>73</v>
      </c>
      <c r="Y19" s="120" t="s">
        <v>73</v>
      </c>
      <c r="Z19" s="120" t="s">
        <v>73</v>
      </c>
      <c r="AA19" s="120" t="s">
        <v>73</v>
      </c>
      <c r="AB19" s="120" t="s">
        <v>73</v>
      </c>
      <c r="AC19" s="120" t="s">
        <v>73</v>
      </c>
      <c r="AD19" s="120" t="s">
        <v>73</v>
      </c>
      <c r="AE19" s="120" t="s">
        <v>73</v>
      </c>
      <c r="AF19" s="120" t="s">
        <v>73</v>
      </c>
      <c r="AG19" s="120" t="s">
        <v>73</v>
      </c>
      <c r="AH19" s="120" t="s">
        <v>73</v>
      </c>
      <c r="AI19" s="120" t="s">
        <v>73</v>
      </c>
      <c r="AJ19" s="120" t="s">
        <v>73</v>
      </c>
      <c r="AK19" s="120" t="s">
        <v>73</v>
      </c>
      <c r="AL19" s="120" t="s">
        <v>73</v>
      </c>
      <c r="AM19" s="120" t="s">
        <v>73</v>
      </c>
      <c r="AN19" s="120" t="s">
        <v>73</v>
      </c>
      <c r="AO19" s="120" t="s">
        <v>73</v>
      </c>
      <c r="AP19" s="120" t="s">
        <v>73</v>
      </c>
      <c r="AQ19" s="95" t="s">
        <v>73</v>
      </c>
      <c r="AR19" s="95" t="s">
        <v>73</v>
      </c>
      <c r="AS19" s="95" t="s">
        <v>73</v>
      </c>
      <c r="AT19" s="95" t="s">
        <v>73</v>
      </c>
      <c r="AU19" s="95" t="s">
        <v>73</v>
      </c>
      <c r="AV19" s="95" t="s">
        <v>73</v>
      </c>
      <c r="AW19" s="95" t="s">
        <v>73</v>
      </c>
    </row>
    <row r="20" spans="1:49" ht="12.75" customHeight="1">
      <c r="A20" s="89" t="s">
        <v>90</v>
      </c>
      <c r="B20" s="89" t="s">
        <v>15</v>
      </c>
      <c r="C20" s="120">
        <v>43</v>
      </c>
      <c r="D20" s="120">
        <v>52</v>
      </c>
      <c r="E20" s="120">
        <v>51</v>
      </c>
      <c r="F20" s="120">
        <v>64</v>
      </c>
      <c r="G20" s="120">
        <v>83</v>
      </c>
      <c r="H20" s="120">
        <v>90</v>
      </c>
      <c r="I20" s="120">
        <v>98</v>
      </c>
      <c r="J20" s="120">
        <v>101</v>
      </c>
      <c r="K20" s="120">
        <v>88</v>
      </c>
      <c r="L20" s="120">
        <v>87</v>
      </c>
      <c r="M20" s="120">
        <v>72</v>
      </c>
      <c r="N20" s="120">
        <v>83</v>
      </c>
      <c r="O20" s="120">
        <v>89</v>
      </c>
      <c r="P20" s="120">
        <v>103</v>
      </c>
      <c r="Q20" s="120">
        <v>112</v>
      </c>
      <c r="R20" s="120">
        <v>107</v>
      </c>
      <c r="S20" s="120">
        <v>104</v>
      </c>
      <c r="T20" s="120">
        <v>109</v>
      </c>
      <c r="U20" s="120">
        <v>120</v>
      </c>
      <c r="V20" s="120">
        <v>111</v>
      </c>
      <c r="W20" s="120">
        <v>136</v>
      </c>
      <c r="X20" s="120">
        <v>120</v>
      </c>
      <c r="Y20" s="120">
        <v>119</v>
      </c>
      <c r="Z20" s="120">
        <v>121</v>
      </c>
      <c r="AA20" s="120">
        <v>129</v>
      </c>
      <c r="AB20" s="120">
        <v>111</v>
      </c>
      <c r="AC20" s="120">
        <v>123</v>
      </c>
      <c r="AD20" s="120">
        <v>124</v>
      </c>
      <c r="AE20" s="120">
        <v>119</v>
      </c>
      <c r="AF20" s="120">
        <v>118</v>
      </c>
      <c r="AG20" s="120">
        <v>116</v>
      </c>
      <c r="AH20" s="120">
        <v>127</v>
      </c>
      <c r="AI20" s="120">
        <v>116</v>
      </c>
      <c r="AJ20" s="120">
        <v>119</v>
      </c>
      <c r="AK20" s="120">
        <v>105</v>
      </c>
      <c r="AL20" s="120">
        <v>126</v>
      </c>
      <c r="AM20" s="120">
        <v>110</v>
      </c>
      <c r="AN20" s="120">
        <v>119</v>
      </c>
      <c r="AO20" s="120" t="s">
        <v>73</v>
      </c>
      <c r="AP20" s="120">
        <v>123</v>
      </c>
      <c r="AQ20" s="95" t="s">
        <v>73</v>
      </c>
      <c r="AR20" s="95">
        <v>128</v>
      </c>
      <c r="AS20" s="95" t="s">
        <v>73</v>
      </c>
      <c r="AT20" s="95" t="s">
        <v>73</v>
      </c>
      <c r="AU20" s="95" t="s">
        <v>73</v>
      </c>
      <c r="AV20" s="95" t="s">
        <v>73</v>
      </c>
      <c r="AW20" s="95">
        <v>122</v>
      </c>
    </row>
    <row r="21" spans="1:49" ht="12.75" customHeight="1">
      <c r="A21" s="89" t="s">
        <v>89</v>
      </c>
      <c r="B21" s="89" t="s">
        <v>15</v>
      </c>
      <c r="C21" s="120">
        <v>28</v>
      </c>
      <c r="D21" s="120">
        <v>46</v>
      </c>
      <c r="E21" s="120">
        <v>54</v>
      </c>
      <c r="F21" s="120">
        <v>69</v>
      </c>
      <c r="G21" s="120">
        <v>84</v>
      </c>
      <c r="H21" s="120">
        <v>95</v>
      </c>
      <c r="I21" s="120">
        <v>98</v>
      </c>
      <c r="J21" s="120">
        <v>96</v>
      </c>
      <c r="K21" s="120">
        <v>93</v>
      </c>
      <c r="L21" s="120">
        <v>98</v>
      </c>
      <c r="M21" s="120">
        <v>83</v>
      </c>
      <c r="N21" s="120">
        <v>91</v>
      </c>
      <c r="O21" s="120">
        <v>104</v>
      </c>
      <c r="P21" s="120">
        <v>107</v>
      </c>
      <c r="Q21" s="120">
        <v>90</v>
      </c>
      <c r="R21" s="120">
        <v>107</v>
      </c>
      <c r="S21" s="120">
        <v>105</v>
      </c>
      <c r="T21" s="120">
        <v>105</v>
      </c>
      <c r="U21" s="120">
        <v>110</v>
      </c>
      <c r="V21" s="120">
        <v>100</v>
      </c>
      <c r="W21" s="120">
        <v>115</v>
      </c>
      <c r="X21" s="120">
        <v>112</v>
      </c>
      <c r="Y21" s="120">
        <v>107</v>
      </c>
      <c r="Z21" s="120">
        <v>121</v>
      </c>
      <c r="AA21" s="120">
        <v>118</v>
      </c>
      <c r="AB21" s="120">
        <v>115</v>
      </c>
      <c r="AC21" s="120">
        <v>113</v>
      </c>
      <c r="AD21" s="120">
        <v>110</v>
      </c>
      <c r="AE21" s="120">
        <v>110</v>
      </c>
      <c r="AF21" s="120">
        <v>103</v>
      </c>
      <c r="AG21" s="120">
        <v>108</v>
      </c>
      <c r="AH21" s="120">
        <v>118</v>
      </c>
      <c r="AI21" s="120">
        <v>108</v>
      </c>
      <c r="AJ21" s="120">
        <v>110</v>
      </c>
      <c r="AK21" s="120">
        <v>122</v>
      </c>
      <c r="AL21" s="120">
        <v>107</v>
      </c>
      <c r="AM21" s="120">
        <v>114</v>
      </c>
      <c r="AN21" s="120">
        <v>110</v>
      </c>
      <c r="AO21" s="120">
        <v>122</v>
      </c>
      <c r="AP21" s="120">
        <v>122</v>
      </c>
      <c r="AQ21" s="95" t="s">
        <v>73</v>
      </c>
      <c r="AR21" s="95">
        <v>139</v>
      </c>
      <c r="AS21" s="95" t="s">
        <v>73</v>
      </c>
      <c r="AT21" s="95" t="s">
        <v>73</v>
      </c>
      <c r="AU21" s="95" t="s">
        <v>73</v>
      </c>
      <c r="AV21" s="95" t="s">
        <v>73</v>
      </c>
      <c r="AW21" s="95">
        <v>125</v>
      </c>
    </row>
    <row r="22" spans="1:49" ht="12.75" customHeight="1">
      <c r="A22" s="89" t="s">
        <v>88</v>
      </c>
      <c r="B22" s="89" t="s">
        <v>15</v>
      </c>
      <c r="C22" s="120">
        <v>59</v>
      </c>
      <c r="D22" s="120">
        <v>71</v>
      </c>
      <c r="E22" s="120">
        <v>79</v>
      </c>
      <c r="F22" s="120">
        <v>69</v>
      </c>
      <c r="G22" s="120">
        <v>79</v>
      </c>
      <c r="H22" s="120">
        <v>88</v>
      </c>
      <c r="I22" s="120">
        <v>100</v>
      </c>
      <c r="J22" s="120" t="s">
        <v>73</v>
      </c>
      <c r="K22" s="120" t="s">
        <v>73</v>
      </c>
      <c r="L22" s="120" t="s">
        <v>73</v>
      </c>
      <c r="M22" s="120" t="s">
        <v>73</v>
      </c>
      <c r="N22" s="120" t="s">
        <v>73</v>
      </c>
      <c r="O22" s="120" t="s">
        <v>73</v>
      </c>
      <c r="P22" s="120" t="s">
        <v>73</v>
      </c>
      <c r="Q22" s="120" t="s">
        <v>73</v>
      </c>
      <c r="R22" s="120" t="s">
        <v>73</v>
      </c>
      <c r="S22" s="120" t="s">
        <v>73</v>
      </c>
      <c r="T22" s="120" t="s">
        <v>73</v>
      </c>
      <c r="U22" s="120" t="s">
        <v>73</v>
      </c>
      <c r="V22" s="120" t="s">
        <v>73</v>
      </c>
      <c r="W22" s="120" t="s">
        <v>73</v>
      </c>
      <c r="X22" s="120" t="s">
        <v>73</v>
      </c>
      <c r="Y22" s="120" t="s">
        <v>73</v>
      </c>
      <c r="Z22" s="120" t="s">
        <v>73</v>
      </c>
      <c r="AA22" s="120" t="s">
        <v>73</v>
      </c>
      <c r="AB22" s="120" t="s">
        <v>73</v>
      </c>
      <c r="AC22" s="120" t="s">
        <v>73</v>
      </c>
      <c r="AD22" s="120" t="s">
        <v>73</v>
      </c>
      <c r="AE22" s="120" t="s">
        <v>73</v>
      </c>
      <c r="AF22" s="120" t="s">
        <v>73</v>
      </c>
      <c r="AG22" s="120" t="s">
        <v>73</v>
      </c>
      <c r="AH22" s="120" t="s">
        <v>73</v>
      </c>
      <c r="AI22" s="120" t="s">
        <v>73</v>
      </c>
      <c r="AJ22" s="120" t="s">
        <v>73</v>
      </c>
      <c r="AK22" s="120" t="s">
        <v>73</v>
      </c>
      <c r="AL22" s="120" t="s">
        <v>73</v>
      </c>
      <c r="AM22" s="120" t="s">
        <v>73</v>
      </c>
      <c r="AN22" s="120" t="s">
        <v>73</v>
      </c>
      <c r="AO22" s="120" t="s">
        <v>73</v>
      </c>
      <c r="AP22" s="120" t="s">
        <v>73</v>
      </c>
      <c r="AQ22" s="95" t="s">
        <v>73</v>
      </c>
      <c r="AR22" s="95" t="s">
        <v>73</v>
      </c>
      <c r="AS22" s="95" t="s">
        <v>73</v>
      </c>
      <c r="AT22" s="95" t="s">
        <v>73</v>
      </c>
      <c r="AU22" s="95" t="s">
        <v>73</v>
      </c>
      <c r="AV22" s="95" t="s">
        <v>73</v>
      </c>
      <c r="AW22" s="95" t="s">
        <v>73</v>
      </c>
    </row>
    <row r="23" spans="1:49" ht="12.75" customHeight="1">
      <c r="A23" s="89" t="s">
        <v>87</v>
      </c>
      <c r="B23" s="89" t="s">
        <v>15</v>
      </c>
      <c r="C23" s="120">
        <v>75</v>
      </c>
      <c r="D23" s="120">
        <v>75</v>
      </c>
      <c r="E23" s="120">
        <v>94</v>
      </c>
      <c r="F23" s="120">
        <v>81</v>
      </c>
      <c r="G23" s="120">
        <v>106</v>
      </c>
      <c r="H23" s="120">
        <v>108</v>
      </c>
      <c r="I23" s="120">
        <v>117</v>
      </c>
      <c r="J23" s="120">
        <v>125</v>
      </c>
      <c r="K23" s="120">
        <v>116</v>
      </c>
      <c r="L23" s="120">
        <v>127</v>
      </c>
      <c r="M23" s="120">
        <v>117</v>
      </c>
      <c r="N23" s="120">
        <v>107</v>
      </c>
      <c r="O23" s="120">
        <v>116</v>
      </c>
      <c r="P23" s="120">
        <v>134</v>
      </c>
      <c r="Q23" s="120">
        <v>123</v>
      </c>
      <c r="R23" s="120">
        <v>116</v>
      </c>
      <c r="S23" s="120">
        <v>119</v>
      </c>
      <c r="T23" s="120">
        <v>129</v>
      </c>
      <c r="U23" s="120">
        <v>125</v>
      </c>
      <c r="V23" s="120">
        <v>131</v>
      </c>
      <c r="W23" s="120">
        <v>119</v>
      </c>
      <c r="X23" s="120">
        <v>130</v>
      </c>
      <c r="Y23" s="120">
        <v>133</v>
      </c>
      <c r="Z23" s="120">
        <v>134</v>
      </c>
      <c r="AA23" s="120">
        <v>132</v>
      </c>
      <c r="AB23" s="120">
        <v>140</v>
      </c>
      <c r="AC23" s="120">
        <v>133</v>
      </c>
      <c r="AD23" s="120">
        <v>136</v>
      </c>
      <c r="AE23" s="120">
        <v>138</v>
      </c>
      <c r="AF23" s="120">
        <v>132</v>
      </c>
      <c r="AG23" s="120">
        <v>142</v>
      </c>
      <c r="AH23" s="120">
        <v>144</v>
      </c>
      <c r="AI23" s="120">
        <v>149</v>
      </c>
      <c r="AJ23" s="120">
        <v>152</v>
      </c>
      <c r="AK23" s="120">
        <v>177</v>
      </c>
      <c r="AL23" s="120">
        <v>160</v>
      </c>
      <c r="AM23" s="120">
        <v>148</v>
      </c>
      <c r="AN23" s="120">
        <v>140</v>
      </c>
      <c r="AO23" s="120" t="s">
        <v>73</v>
      </c>
      <c r="AP23" s="120">
        <v>169</v>
      </c>
      <c r="AQ23" s="95" t="s">
        <v>73</v>
      </c>
      <c r="AR23" s="95">
        <v>160</v>
      </c>
      <c r="AS23" s="95" t="s">
        <v>73</v>
      </c>
      <c r="AT23" s="95" t="s">
        <v>73</v>
      </c>
      <c r="AU23" s="95" t="s">
        <v>73</v>
      </c>
      <c r="AV23" s="95" t="s">
        <v>73</v>
      </c>
      <c r="AW23" s="95">
        <v>126</v>
      </c>
    </row>
    <row r="24" spans="1:49" ht="12.75" customHeight="1">
      <c r="A24" s="89"/>
      <c r="B24" s="89"/>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95"/>
      <c r="AR24" s="95"/>
      <c r="AS24" s="95"/>
      <c r="AT24" s="95"/>
      <c r="AU24" s="95"/>
      <c r="AV24" s="95"/>
      <c r="AW24" s="95"/>
    </row>
    <row r="25" spans="1:49" ht="12.75" customHeight="1">
      <c r="A25" s="89" t="s">
        <v>86</v>
      </c>
      <c r="B25" s="89" t="s">
        <v>15</v>
      </c>
      <c r="C25" s="120">
        <v>79</v>
      </c>
      <c r="D25" s="120">
        <v>98</v>
      </c>
      <c r="E25" s="120">
        <v>106</v>
      </c>
      <c r="F25" s="120">
        <v>121</v>
      </c>
      <c r="G25" s="120">
        <v>149</v>
      </c>
      <c r="H25" s="120">
        <v>143</v>
      </c>
      <c r="I25" s="120">
        <v>146</v>
      </c>
      <c r="J25" s="120">
        <v>141</v>
      </c>
      <c r="K25" s="120">
        <v>139</v>
      </c>
      <c r="L25" s="120">
        <v>139</v>
      </c>
      <c r="M25" s="120">
        <v>131</v>
      </c>
      <c r="N25" s="120">
        <v>120</v>
      </c>
      <c r="O25" s="120">
        <v>143</v>
      </c>
      <c r="P25" s="120">
        <v>136</v>
      </c>
      <c r="Q25" s="120">
        <v>143</v>
      </c>
      <c r="R25" s="120">
        <v>157</v>
      </c>
      <c r="S25" s="120">
        <v>111</v>
      </c>
      <c r="T25" s="120">
        <v>157</v>
      </c>
      <c r="U25" s="120">
        <v>145</v>
      </c>
      <c r="V25" s="120">
        <v>158</v>
      </c>
      <c r="W25" s="120">
        <v>156</v>
      </c>
      <c r="X25" s="120">
        <v>154</v>
      </c>
      <c r="Y25" s="120">
        <v>141</v>
      </c>
      <c r="Z25" s="120">
        <v>135</v>
      </c>
      <c r="AA25" s="120">
        <v>142</v>
      </c>
      <c r="AB25" s="120">
        <v>145</v>
      </c>
      <c r="AC25" s="120">
        <v>144</v>
      </c>
      <c r="AD25" s="120">
        <v>135</v>
      </c>
      <c r="AE25" s="120">
        <v>136</v>
      </c>
      <c r="AF25" s="120">
        <v>136</v>
      </c>
      <c r="AG25" s="120">
        <v>139</v>
      </c>
      <c r="AH25" s="120">
        <v>139</v>
      </c>
      <c r="AI25" s="120">
        <v>140</v>
      </c>
      <c r="AJ25" s="120">
        <v>147</v>
      </c>
      <c r="AK25" s="120">
        <v>126</v>
      </c>
      <c r="AL25" s="120">
        <v>131</v>
      </c>
      <c r="AM25" s="120">
        <v>150</v>
      </c>
      <c r="AN25" s="120">
        <v>128</v>
      </c>
      <c r="AO25" s="120">
        <v>146</v>
      </c>
      <c r="AP25" s="120">
        <v>130</v>
      </c>
      <c r="AQ25" s="95" t="s">
        <v>73</v>
      </c>
      <c r="AR25" s="95">
        <v>138</v>
      </c>
      <c r="AS25" s="95" t="s">
        <v>73</v>
      </c>
      <c r="AT25" s="95" t="s">
        <v>73</v>
      </c>
      <c r="AU25" s="95" t="s">
        <v>73</v>
      </c>
      <c r="AV25" s="95" t="s">
        <v>73</v>
      </c>
      <c r="AW25" s="95">
        <v>140</v>
      </c>
    </row>
    <row r="26" spans="1:49" ht="12.75" customHeight="1">
      <c r="A26" s="89" t="s">
        <v>85</v>
      </c>
      <c r="B26" s="89" t="s">
        <v>15</v>
      </c>
      <c r="C26" s="120" t="s">
        <v>73</v>
      </c>
      <c r="D26" s="120">
        <v>69</v>
      </c>
      <c r="E26" s="120">
        <v>78</v>
      </c>
      <c r="F26" s="120">
        <v>78</v>
      </c>
      <c r="G26" s="120">
        <v>72</v>
      </c>
      <c r="H26" s="120">
        <v>70</v>
      </c>
      <c r="I26" s="120">
        <v>84</v>
      </c>
      <c r="J26" s="120" t="s">
        <v>73</v>
      </c>
      <c r="K26" s="120" t="s">
        <v>73</v>
      </c>
      <c r="L26" s="120" t="s">
        <v>73</v>
      </c>
      <c r="M26" s="120" t="s">
        <v>73</v>
      </c>
      <c r="N26" s="120" t="s">
        <v>73</v>
      </c>
      <c r="O26" s="120" t="s">
        <v>73</v>
      </c>
      <c r="P26" s="120" t="s">
        <v>73</v>
      </c>
      <c r="Q26" s="120" t="s">
        <v>73</v>
      </c>
      <c r="R26" s="120" t="s">
        <v>73</v>
      </c>
      <c r="S26" s="120" t="s">
        <v>73</v>
      </c>
      <c r="T26" s="120" t="s">
        <v>73</v>
      </c>
      <c r="U26" s="120" t="s">
        <v>73</v>
      </c>
      <c r="V26" s="120" t="s">
        <v>73</v>
      </c>
      <c r="W26" s="120" t="s">
        <v>73</v>
      </c>
      <c r="X26" s="120" t="s">
        <v>73</v>
      </c>
      <c r="Y26" s="120" t="s">
        <v>73</v>
      </c>
      <c r="Z26" s="120" t="s">
        <v>73</v>
      </c>
      <c r="AA26" s="120" t="s">
        <v>73</v>
      </c>
      <c r="AB26" s="120" t="s">
        <v>73</v>
      </c>
      <c r="AC26" s="120" t="s">
        <v>73</v>
      </c>
      <c r="AD26" s="120" t="s">
        <v>73</v>
      </c>
      <c r="AE26" s="120" t="s">
        <v>73</v>
      </c>
      <c r="AF26" s="120" t="s">
        <v>73</v>
      </c>
      <c r="AG26" s="120" t="s">
        <v>73</v>
      </c>
      <c r="AH26" s="120" t="s">
        <v>73</v>
      </c>
      <c r="AI26" s="120" t="s">
        <v>73</v>
      </c>
      <c r="AJ26" s="120" t="s">
        <v>73</v>
      </c>
      <c r="AK26" s="120" t="s">
        <v>73</v>
      </c>
      <c r="AL26" s="120" t="s">
        <v>73</v>
      </c>
      <c r="AM26" s="120">
        <v>73</v>
      </c>
      <c r="AN26" s="120">
        <v>70</v>
      </c>
      <c r="AO26" s="120" t="s">
        <v>73</v>
      </c>
      <c r="AP26" s="120">
        <v>84</v>
      </c>
      <c r="AQ26" s="95" t="s">
        <v>73</v>
      </c>
      <c r="AR26" s="95">
        <v>67</v>
      </c>
      <c r="AS26" s="95" t="s">
        <v>73</v>
      </c>
      <c r="AT26" s="95" t="s">
        <v>73</v>
      </c>
      <c r="AU26" s="95" t="s">
        <v>73</v>
      </c>
      <c r="AV26" s="95" t="s">
        <v>73</v>
      </c>
      <c r="AW26" s="95">
        <v>59</v>
      </c>
    </row>
    <row r="27" spans="1:49" ht="12.75" customHeight="1">
      <c r="A27" s="89" t="s">
        <v>84</v>
      </c>
      <c r="B27" s="89" t="s">
        <v>15</v>
      </c>
      <c r="C27" s="120">
        <v>85</v>
      </c>
      <c r="D27" s="120">
        <v>116</v>
      </c>
      <c r="E27" s="120">
        <v>109</v>
      </c>
      <c r="F27" s="120">
        <v>119</v>
      </c>
      <c r="G27" s="120">
        <v>124</v>
      </c>
      <c r="H27" s="120">
        <v>133</v>
      </c>
      <c r="I27" s="120">
        <v>134</v>
      </c>
      <c r="J27" s="120">
        <v>128</v>
      </c>
      <c r="K27" s="120">
        <v>152</v>
      </c>
      <c r="L27" s="120">
        <v>144</v>
      </c>
      <c r="M27" s="120">
        <v>133</v>
      </c>
      <c r="N27" s="120">
        <v>140</v>
      </c>
      <c r="O27" s="120">
        <v>148</v>
      </c>
      <c r="P27" s="120">
        <v>149</v>
      </c>
      <c r="Q27" s="120">
        <v>156</v>
      </c>
      <c r="R27" s="120">
        <v>154</v>
      </c>
      <c r="S27" s="120">
        <v>148</v>
      </c>
      <c r="T27" s="120" t="s">
        <v>73</v>
      </c>
      <c r="U27" s="120" t="s">
        <v>73</v>
      </c>
      <c r="V27" s="120" t="s">
        <v>73</v>
      </c>
      <c r="W27" s="120" t="s">
        <v>73</v>
      </c>
      <c r="X27" s="120" t="s">
        <v>73</v>
      </c>
      <c r="Y27" s="120" t="s">
        <v>73</v>
      </c>
      <c r="Z27" s="120" t="s">
        <v>73</v>
      </c>
      <c r="AA27" s="120" t="s">
        <v>73</v>
      </c>
      <c r="AB27" s="120" t="s">
        <v>73</v>
      </c>
      <c r="AC27" s="120" t="s">
        <v>73</v>
      </c>
      <c r="AD27" s="120" t="s">
        <v>73</v>
      </c>
      <c r="AE27" s="120" t="s">
        <v>73</v>
      </c>
      <c r="AF27" s="120" t="s">
        <v>73</v>
      </c>
      <c r="AG27" s="120" t="s">
        <v>73</v>
      </c>
      <c r="AH27" s="121">
        <v>115</v>
      </c>
      <c r="AI27" s="120">
        <v>114</v>
      </c>
      <c r="AJ27" s="120" t="s">
        <v>73</v>
      </c>
      <c r="AK27" s="120">
        <v>125</v>
      </c>
      <c r="AL27" s="120">
        <v>113</v>
      </c>
      <c r="AM27" s="120">
        <v>123</v>
      </c>
      <c r="AN27" s="120">
        <v>117</v>
      </c>
      <c r="AO27" s="120" t="s">
        <v>73</v>
      </c>
      <c r="AP27" s="120">
        <v>130</v>
      </c>
      <c r="AQ27" s="95" t="s">
        <v>73</v>
      </c>
      <c r="AR27" s="95">
        <v>124</v>
      </c>
      <c r="AS27" s="95" t="s">
        <v>73</v>
      </c>
      <c r="AT27" s="95" t="s">
        <v>73</v>
      </c>
      <c r="AU27" s="95" t="s">
        <v>73</v>
      </c>
      <c r="AV27" s="95" t="s">
        <v>73</v>
      </c>
      <c r="AW27" s="95">
        <v>128</v>
      </c>
    </row>
    <row r="28" spans="1:49" ht="12.75" customHeight="1">
      <c r="A28" s="89" t="s">
        <v>83</v>
      </c>
      <c r="B28" s="89"/>
      <c r="C28" s="120" t="s">
        <v>73</v>
      </c>
      <c r="D28" s="120" t="s">
        <v>73</v>
      </c>
      <c r="E28" s="120" t="s">
        <v>73</v>
      </c>
      <c r="F28" s="120" t="s">
        <v>73</v>
      </c>
      <c r="G28" s="120" t="s">
        <v>73</v>
      </c>
      <c r="H28" s="120" t="s">
        <v>73</v>
      </c>
      <c r="I28" s="120" t="s">
        <v>73</v>
      </c>
      <c r="J28" s="120" t="s">
        <v>73</v>
      </c>
      <c r="K28" s="120" t="s">
        <v>73</v>
      </c>
      <c r="L28" s="120" t="s">
        <v>73</v>
      </c>
      <c r="M28" s="120" t="s">
        <v>73</v>
      </c>
      <c r="N28" s="120" t="s">
        <v>73</v>
      </c>
      <c r="O28" s="120" t="s">
        <v>73</v>
      </c>
      <c r="P28" s="120" t="s">
        <v>73</v>
      </c>
      <c r="Q28" s="120" t="s">
        <v>73</v>
      </c>
      <c r="R28" s="120" t="s">
        <v>73</v>
      </c>
      <c r="S28" s="120" t="s">
        <v>73</v>
      </c>
      <c r="T28" s="120" t="s">
        <v>73</v>
      </c>
      <c r="U28" s="120" t="s">
        <v>73</v>
      </c>
      <c r="V28" s="120" t="s">
        <v>73</v>
      </c>
      <c r="W28" s="120" t="s">
        <v>73</v>
      </c>
      <c r="X28" s="120" t="s">
        <v>73</v>
      </c>
      <c r="Y28" s="120" t="s">
        <v>73</v>
      </c>
      <c r="Z28" s="120" t="s">
        <v>73</v>
      </c>
      <c r="AA28" s="120" t="s">
        <v>73</v>
      </c>
      <c r="AB28" s="120" t="s">
        <v>73</v>
      </c>
      <c r="AC28" s="120" t="s">
        <v>73</v>
      </c>
      <c r="AD28" s="120" t="s">
        <v>73</v>
      </c>
      <c r="AE28" s="120" t="s">
        <v>73</v>
      </c>
      <c r="AF28" s="120" t="s">
        <v>73</v>
      </c>
      <c r="AG28" s="120" t="s">
        <v>73</v>
      </c>
      <c r="AH28" s="120" t="s">
        <v>73</v>
      </c>
      <c r="AI28" s="120" t="s">
        <v>73</v>
      </c>
      <c r="AJ28" s="120" t="s">
        <v>73</v>
      </c>
      <c r="AK28" s="120" t="s">
        <v>73</v>
      </c>
      <c r="AL28" s="120" t="s">
        <v>73</v>
      </c>
      <c r="AM28" s="120">
        <v>98</v>
      </c>
      <c r="AN28" s="120">
        <v>104</v>
      </c>
      <c r="AO28" s="120" t="s">
        <v>73</v>
      </c>
      <c r="AP28" s="120">
        <v>111</v>
      </c>
      <c r="AQ28" s="95" t="s">
        <v>73</v>
      </c>
      <c r="AR28" s="95">
        <v>121</v>
      </c>
      <c r="AS28" s="95" t="s">
        <v>73</v>
      </c>
      <c r="AT28" s="95" t="s">
        <v>73</v>
      </c>
      <c r="AU28" s="95" t="s">
        <v>73</v>
      </c>
      <c r="AV28" s="95" t="s">
        <v>73</v>
      </c>
      <c r="AW28" s="95">
        <v>160</v>
      </c>
    </row>
    <row r="29" spans="1:49" ht="12.75" customHeight="1">
      <c r="A29" s="89" t="s">
        <v>82</v>
      </c>
      <c r="B29" s="89" t="s">
        <v>15</v>
      </c>
      <c r="C29" s="120">
        <v>55</v>
      </c>
      <c r="D29" s="120">
        <v>72</v>
      </c>
      <c r="E29" s="120">
        <v>70</v>
      </c>
      <c r="F29" s="120">
        <v>88</v>
      </c>
      <c r="G29" s="120">
        <v>85</v>
      </c>
      <c r="H29" s="120">
        <v>93</v>
      </c>
      <c r="I29" s="120">
        <v>110</v>
      </c>
      <c r="J29" s="120">
        <v>90</v>
      </c>
      <c r="K29" s="120">
        <v>102</v>
      </c>
      <c r="L29" s="120">
        <v>100</v>
      </c>
      <c r="M29" s="120">
        <v>90</v>
      </c>
      <c r="N29" s="120">
        <v>95</v>
      </c>
      <c r="O29" s="120">
        <v>116</v>
      </c>
      <c r="P29" s="120">
        <v>130</v>
      </c>
      <c r="Q29" s="120">
        <v>133</v>
      </c>
      <c r="R29" s="120">
        <v>145</v>
      </c>
      <c r="S29" s="120">
        <v>155</v>
      </c>
      <c r="T29" s="120">
        <v>159</v>
      </c>
      <c r="U29" s="120">
        <v>161</v>
      </c>
      <c r="V29" s="120">
        <v>157</v>
      </c>
      <c r="W29" s="120">
        <v>150</v>
      </c>
      <c r="X29" s="120">
        <v>153</v>
      </c>
      <c r="Y29" s="120">
        <v>154</v>
      </c>
      <c r="Z29" s="120">
        <v>143</v>
      </c>
      <c r="AA29" s="120">
        <v>158</v>
      </c>
      <c r="AB29" s="120">
        <v>143</v>
      </c>
      <c r="AC29" s="120">
        <v>151</v>
      </c>
      <c r="AD29" s="120">
        <v>151</v>
      </c>
      <c r="AE29" s="120">
        <v>149</v>
      </c>
      <c r="AF29" s="120">
        <v>147</v>
      </c>
      <c r="AG29" s="120">
        <v>150</v>
      </c>
      <c r="AH29" s="120">
        <v>163</v>
      </c>
      <c r="AI29" s="120">
        <v>147</v>
      </c>
      <c r="AJ29" s="120">
        <v>158</v>
      </c>
      <c r="AK29" s="120">
        <v>166</v>
      </c>
      <c r="AL29" s="120">
        <v>153</v>
      </c>
      <c r="AM29" s="120">
        <v>162</v>
      </c>
      <c r="AN29" s="120">
        <v>164</v>
      </c>
      <c r="AO29" s="120">
        <v>158</v>
      </c>
      <c r="AP29" s="120">
        <v>164</v>
      </c>
      <c r="AQ29" s="95" t="s">
        <v>73</v>
      </c>
      <c r="AR29" s="95">
        <v>161</v>
      </c>
      <c r="AS29" s="95" t="s">
        <v>73</v>
      </c>
      <c r="AT29" s="95" t="s">
        <v>73</v>
      </c>
      <c r="AU29" s="95" t="s">
        <v>73</v>
      </c>
      <c r="AV29" s="95" t="s">
        <v>73</v>
      </c>
      <c r="AW29" s="95">
        <v>141</v>
      </c>
    </row>
    <row r="30" spans="1:49" ht="12.75" customHeight="1">
      <c r="A30" s="89"/>
      <c r="B30" s="89"/>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95"/>
      <c r="AR30" s="95"/>
      <c r="AS30" s="95"/>
      <c r="AT30" s="95"/>
      <c r="AU30" s="95"/>
      <c r="AV30" s="95"/>
      <c r="AW30" s="95"/>
    </row>
    <row r="31" spans="1:49" ht="12.75" customHeight="1">
      <c r="A31" s="89" t="s">
        <v>81</v>
      </c>
      <c r="B31" s="89" t="s">
        <v>15</v>
      </c>
      <c r="C31" s="120" t="s">
        <v>73</v>
      </c>
      <c r="D31" s="120">
        <v>76</v>
      </c>
      <c r="E31" s="120">
        <v>64</v>
      </c>
      <c r="F31" s="120">
        <v>59</v>
      </c>
      <c r="G31" s="120">
        <v>77</v>
      </c>
      <c r="H31" s="120">
        <v>72</v>
      </c>
      <c r="I31" s="120">
        <v>81</v>
      </c>
      <c r="J31" s="120">
        <v>82</v>
      </c>
      <c r="K31" s="120">
        <v>84</v>
      </c>
      <c r="L31" s="120">
        <v>88</v>
      </c>
      <c r="M31" s="120">
        <v>71</v>
      </c>
      <c r="N31" s="120">
        <v>79</v>
      </c>
      <c r="O31" s="120">
        <v>118</v>
      </c>
      <c r="P31" s="120">
        <v>104</v>
      </c>
      <c r="Q31" s="120">
        <v>114</v>
      </c>
      <c r="R31" s="120">
        <v>111</v>
      </c>
      <c r="S31" s="120">
        <v>109</v>
      </c>
      <c r="T31" s="120" t="s">
        <v>73</v>
      </c>
      <c r="U31" s="120" t="s">
        <v>73</v>
      </c>
      <c r="V31" s="120" t="s">
        <v>73</v>
      </c>
      <c r="W31" s="120" t="s">
        <v>73</v>
      </c>
      <c r="X31" s="120" t="s">
        <v>73</v>
      </c>
      <c r="Y31" s="120" t="s">
        <v>73</v>
      </c>
      <c r="Z31" s="120" t="s">
        <v>73</v>
      </c>
      <c r="AA31" s="120" t="s">
        <v>73</v>
      </c>
      <c r="AB31" s="120" t="s">
        <v>73</v>
      </c>
      <c r="AC31" s="120" t="s">
        <v>73</v>
      </c>
      <c r="AD31" s="120" t="s">
        <v>73</v>
      </c>
      <c r="AE31" s="120" t="s">
        <v>73</v>
      </c>
      <c r="AF31" s="120" t="s">
        <v>73</v>
      </c>
      <c r="AG31" s="120" t="s">
        <v>73</v>
      </c>
      <c r="AH31" s="120">
        <v>76</v>
      </c>
      <c r="AI31" s="120">
        <v>79</v>
      </c>
      <c r="AJ31" s="120" t="s">
        <v>73</v>
      </c>
      <c r="AK31" s="120">
        <v>94</v>
      </c>
      <c r="AL31" s="120" t="s">
        <v>73</v>
      </c>
      <c r="AM31" s="120">
        <v>71</v>
      </c>
      <c r="AN31" s="120">
        <v>77</v>
      </c>
      <c r="AO31" s="120" t="s">
        <v>73</v>
      </c>
      <c r="AP31" s="120">
        <v>75</v>
      </c>
      <c r="AQ31" s="95" t="s">
        <v>73</v>
      </c>
      <c r="AR31" s="95">
        <v>92</v>
      </c>
      <c r="AS31" s="95" t="s">
        <v>73</v>
      </c>
      <c r="AT31" s="95" t="s">
        <v>73</v>
      </c>
      <c r="AU31" s="95" t="s">
        <v>73</v>
      </c>
      <c r="AV31" s="95" t="s">
        <v>73</v>
      </c>
      <c r="AW31" s="95">
        <v>87</v>
      </c>
    </row>
    <row r="32" spans="1:49" ht="12.75" customHeight="1">
      <c r="A32" s="89" t="s">
        <v>80</v>
      </c>
      <c r="B32" s="89" t="s">
        <v>15</v>
      </c>
      <c r="C32" s="120">
        <v>71</v>
      </c>
      <c r="D32" s="120">
        <v>82</v>
      </c>
      <c r="E32" s="120">
        <v>115</v>
      </c>
      <c r="F32" s="120">
        <v>108</v>
      </c>
      <c r="G32" s="120">
        <v>124</v>
      </c>
      <c r="H32" s="120">
        <v>124</v>
      </c>
      <c r="I32" s="120">
        <v>129</v>
      </c>
      <c r="J32" s="120" t="s">
        <v>73</v>
      </c>
      <c r="K32" s="120" t="s">
        <v>73</v>
      </c>
      <c r="L32" s="120" t="s">
        <v>73</v>
      </c>
      <c r="M32" s="120" t="s">
        <v>73</v>
      </c>
      <c r="N32" s="120" t="s">
        <v>73</v>
      </c>
      <c r="O32" s="120" t="s">
        <v>73</v>
      </c>
      <c r="P32" s="120" t="s">
        <v>73</v>
      </c>
      <c r="Q32" s="120" t="s">
        <v>73</v>
      </c>
      <c r="R32" s="120" t="s">
        <v>73</v>
      </c>
      <c r="S32" s="120" t="s">
        <v>73</v>
      </c>
      <c r="T32" s="120" t="s">
        <v>73</v>
      </c>
      <c r="U32" s="120" t="s">
        <v>73</v>
      </c>
      <c r="V32" s="120" t="s">
        <v>73</v>
      </c>
      <c r="W32" s="120" t="s">
        <v>73</v>
      </c>
      <c r="X32" s="120" t="s">
        <v>73</v>
      </c>
      <c r="Y32" s="120" t="s">
        <v>73</v>
      </c>
      <c r="Z32" s="120" t="s">
        <v>73</v>
      </c>
      <c r="AA32" s="120" t="s">
        <v>73</v>
      </c>
      <c r="AB32" s="120" t="s">
        <v>73</v>
      </c>
      <c r="AC32" s="120" t="s">
        <v>73</v>
      </c>
      <c r="AD32" s="120" t="s">
        <v>73</v>
      </c>
      <c r="AE32" s="120" t="s">
        <v>73</v>
      </c>
      <c r="AF32" s="120" t="s">
        <v>73</v>
      </c>
      <c r="AG32" s="120" t="s">
        <v>73</v>
      </c>
      <c r="AH32" s="120" t="s">
        <v>73</v>
      </c>
      <c r="AI32" s="120">
        <v>115</v>
      </c>
      <c r="AJ32" s="120" t="s">
        <v>73</v>
      </c>
      <c r="AK32" s="120" t="s">
        <v>73</v>
      </c>
      <c r="AL32" s="120" t="s">
        <v>73</v>
      </c>
      <c r="AM32" s="120" t="s">
        <v>73</v>
      </c>
      <c r="AN32" s="120" t="s">
        <v>73</v>
      </c>
      <c r="AO32" s="120" t="s">
        <v>73</v>
      </c>
      <c r="AP32" s="120" t="s">
        <v>73</v>
      </c>
      <c r="AQ32" s="95" t="s">
        <v>73</v>
      </c>
      <c r="AR32" s="95" t="s">
        <v>73</v>
      </c>
      <c r="AS32" s="95" t="s">
        <v>73</v>
      </c>
      <c r="AT32" s="95" t="s">
        <v>73</v>
      </c>
      <c r="AU32" s="95" t="s">
        <v>73</v>
      </c>
      <c r="AV32" s="95" t="s">
        <v>73</v>
      </c>
      <c r="AW32" s="95" t="s">
        <v>73</v>
      </c>
    </row>
    <row r="33" spans="1:49" ht="12.75" customHeight="1">
      <c r="A33" s="89" t="s">
        <v>79</v>
      </c>
      <c r="B33" s="89" t="s">
        <v>15</v>
      </c>
      <c r="C33" s="120">
        <v>31</v>
      </c>
      <c r="D33" s="120">
        <v>44</v>
      </c>
      <c r="E33" s="120">
        <v>43</v>
      </c>
      <c r="F33" s="120">
        <v>55</v>
      </c>
      <c r="G33" s="120">
        <v>59</v>
      </c>
      <c r="H33" s="120">
        <v>56</v>
      </c>
      <c r="I33" s="120">
        <v>59</v>
      </c>
      <c r="J33" s="120">
        <v>58</v>
      </c>
      <c r="K33" s="120">
        <v>53</v>
      </c>
      <c r="L33" s="120">
        <v>62</v>
      </c>
      <c r="M33" s="120">
        <v>47</v>
      </c>
      <c r="N33" s="120">
        <v>60</v>
      </c>
      <c r="O33" s="120">
        <v>61</v>
      </c>
      <c r="P33" s="120">
        <v>52</v>
      </c>
      <c r="Q33" s="120">
        <v>62</v>
      </c>
      <c r="R33" s="120">
        <v>62</v>
      </c>
      <c r="S33" s="120">
        <v>69</v>
      </c>
      <c r="T33" s="120">
        <v>69</v>
      </c>
      <c r="U33" s="120">
        <v>78</v>
      </c>
      <c r="V33" s="120">
        <v>80</v>
      </c>
      <c r="W33" s="120">
        <v>61</v>
      </c>
      <c r="X33" s="120">
        <v>66</v>
      </c>
      <c r="Y33" s="120">
        <v>73</v>
      </c>
      <c r="Z33" s="120">
        <v>68</v>
      </c>
      <c r="AA33" s="120">
        <v>80</v>
      </c>
      <c r="AB33" s="120">
        <v>69</v>
      </c>
      <c r="AC33" s="120">
        <v>80</v>
      </c>
      <c r="AD33" s="120">
        <v>71</v>
      </c>
      <c r="AE33" s="120">
        <v>78</v>
      </c>
      <c r="AF33" s="120">
        <v>70</v>
      </c>
      <c r="AG33" s="120">
        <v>90</v>
      </c>
      <c r="AH33" s="120">
        <v>77</v>
      </c>
      <c r="AI33" s="120">
        <v>89</v>
      </c>
      <c r="AJ33" s="120">
        <v>83</v>
      </c>
      <c r="AK33" s="120">
        <v>84</v>
      </c>
      <c r="AL33" s="120">
        <v>95</v>
      </c>
      <c r="AM33" s="120">
        <v>99</v>
      </c>
      <c r="AN33" s="120">
        <v>105</v>
      </c>
      <c r="AO33" s="120" t="s">
        <v>73</v>
      </c>
      <c r="AP33" s="120">
        <v>98</v>
      </c>
      <c r="AQ33" s="95" t="s">
        <v>73</v>
      </c>
      <c r="AR33" s="95">
        <v>113</v>
      </c>
      <c r="AS33" s="95" t="s">
        <v>73</v>
      </c>
      <c r="AT33" s="95" t="s">
        <v>73</v>
      </c>
      <c r="AU33" s="95" t="s">
        <v>73</v>
      </c>
      <c r="AV33" s="95" t="s">
        <v>73</v>
      </c>
      <c r="AW33" s="95">
        <v>129</v>
      </c>
    </row>
    <row r="34" spans="1:49" ht="12.75" customHeight="1">
      <c r="A34" s="89" t="s">
        <v>78</v>
      </c>
      <c r="B34" s="89" t="s">
        <v>15</v>
      </c>
      <c r="C34" s="120">
        <v>61</v>
      </c>
      <c r="D34" s="120">
        <v>76</v>
      </c>
      <c r="E34" s="120">
        <v>75</v>
      </c>
      <c r="F34" s="120">
        <v>76</v>
      </c>
      <c r="G34" s="120">
        <v>94</v>
      </c>
      <c r="H34" s="120">
        <v>102</v>
      </c>
      <c r="I34" s="120">
        <v>91</v>
      </c>
      <c r="J34" s="120" t="s">
        <v>73</v>
      </c>
      <c r="K34" s="120" t="s">
        <v>73</v>
      </c>
      <c r="L34" s="120" t="s">
        <v>73</v>
      </c>
      <c r="M34" s="120" t="s">
        <v>73</v>
      </c>
      <c r="N34" s="120" t="s">
        <v>73</v>
      </c>
      <c r="O34" s="120" t="s">
        <v>73</v>
      </c>
      <c r="P34" s="120" t="s">
        <v>73</v>
      </c>
      <c r="Q34" s="120" t="s">
        <v>73</v>
      </c>
      <c r="R34" s="120" t="s">
        <v>73</v>
      </c>
      <c r="S34" s="120" t="s">
        <v>73</v>
      </c>
      <c r="T34" s="120" t="s">
        <v>73</v>
      </c>
      <c r="U34" s="120" t="s">
        <v>73</v>
      </c>
      <c r="V34" s="120" t="s">
        <v>73</v>
      </c>
      <c r="W34" s="120" t="s">
        <v>73</v>
      </c>
      <c r="X34" s="120" t="s">
        <v>73</v>
      </c>
      <c r="Y34" s="120" t="s">
        <v>73</v>
      </c>
      <c r="Z34" s="120" t="s">
        <v>73</v>
      </c>
      <c r="AA34" s="120" t="s">
        <v>73</v>
      </c>
      <c r="AB34" s="120" t="s">
        <v>73</v>
      </c>
      <c r="AC34" s="120" t="s">
        <v>73</v>
      </c>
      <c r="AD34" s="120" t="s">
        <v>73</v>
      </c>
      <c r="AE34" s="120" t="s">
        <v>73</v>
      </c>
      <c r="AF34" s="120" t="s">
        <v>73</v>
      </c>
      <c r="AG34" s="120" t="s">
        <v>73</v>
      </c>
      <c r="AH34" s="120" t="s">
        <v>73</v>
      </c>
      <c r="AI34" s="120" t="s">
        <v>73</v>
      </c>
      <c r="AJ34" s="120" t="s">
        <v>73</v>
      </c>
      <c r="AK34" s="120" t="s">
        <v>73</v>
      </c>
      <c r="AL34" s="120" t="s">
        <v>73</v>
      </c>
      <c r="AM34" s="120" t="s">
        <v>73</v>
      </c>
      <c r="AN34" s="120" t="s">
        <v>73</v>
      </c>
      <c r="AO34" s="120" t="s">
        <v>73</v>
      </c>
      <c r="AP34" s="120" t="s">
        <v>73</v>
      </c>
      <c r="AQ34" s="95" t="s">
        <v>73</v>
      </c>
      <c r="AR34" s="95" t="s">
        <v>73</v>
      </c>
      <c r="AS34" s="95" t="s">
        <v>73</v>
      </c>
      <c r="AT34" s="95" t="s">
        <v>73</v>
      </c>
      <c r="AU34" s="95" t="s">
        <v>73</v>
      </c>
      <c r="AV34" s="95" t="s">
        <v>73</v>
      </c>
      <c r="AW34" s="95" t="s">
        <v>73</v>
      </c>
    </row>
    <row r="35" spans="1:49" ht="12.75" customHeight="1">
      <c r="A35" s="89" t="s">
        <v>77</v>
      </c>
      <c r="B35" s="89" t="s">
        <v>15</v>
      </c>
      <c r="C35" s="120">
        <v>45</v>
      </c>
      <c r="D35" s="120">
        <v>39</v>
      </c>
      <c r="E35" s="120">
        <v>63</v>
      </c>
      <c r="F35" s="120">
        <v>100</v>
      </c>
      <c r="G35" s="120">
        <v>99</v>
      </c>
      <c r="H35" s="120">
        <v>117</v>
      </c>
      <c r="I35" s="120">
        <v>105</v>
      </c>
      <c r="J35" s="120" t="s">
        <v>73</v>
      </c>
      <c r="K35" s="120" t="s">
        <v>73</v>
      </c>
      <c r="L35" s="120" t="s">
        <v>73</v>
      </c>
      <c r="M35" s="120" t="s">
        <v>73</v>
      </c>
      <c r="N35" s="120" t="s">
        <v>73</v>
      </c>
      <c r="O35" s="120">
        <v>172</v>
      </c>
      <c r="P35" s="120">
        <v>187</v>
      </c>
      <c r="Q35" s="120" t="s">
        <v>73</v>
      </c>
      <c r="R35" s="120">
        <v>151</v>
      </c>
      <c r="S35" s="120">
        <v>112</v>
      </c>
      <c r="T35" s="120" t="s">
        <v>73</v>
      </c>
      <c r="U35" s="120" t="s">
        <v>73</v>
      </c>
      <c r="V35" s="120" t="s">
        <v>73</v>
      </c>
      <c r="W35" s="120" t="s">
        <v>73</v>
      </c>
      <c r="X35" s="120" t="s">
        <v>73</v>
      </c>
      <c r="Y35" s="120" t="s">
        <v>73</v>
      </c>
      <c r="Z35" s="120" t="s">
        <v>73</v>
      </c>
      <c r="AA35" s="120" t="s">
        <v>73</v>
      </c>
      <c r="AB35" s="120" t="s">
        <v>73</v>
      </c>
      <c r="AC35" s="120" t="s">
        <v>73</v>
      </c>
      <c r="AD35" s="120" t="s">
        <v>73</v>
      </c>
      <c r="AE35" s="120" t="s">
        <v>73</v>
      </c>
      <c r="AF35" s="120" t="s">
        <v>73</v>
      </c>
      <c r="AG35" s="120" t="s">
        <v>73</v>
      </c>
      <c r="AH35" s="120">
        <v>137</v>
      </c>
      <c r="AI35" s="120">
        <v>137</v>
      </c>
      <c r="AJ35" s="120" t="s">
        <v>73</v>
      </c>
      <c r="AK35" s="120">
        <v>134</v>
      </c>
      <c r="AL35" s="120">
        <v>156</v>
      </c>
      <c r="AM35" s="120">
        <v>148</v>
      </c>
      <c r="AN35" s="120">
        <v>137</v>
      </c>
      <c r="AO35" s="120" t="s">
        <v>73</v>
      </c>
      <c r="AP35" s="120">
        <v>146</v>
      </c>
      <c r="AQ35" s="95" t="s">
        <v>73</v>
      </c>
      <c r="AR35" s="95">
        <v>147</v>
      </c>
      <c r="AS35" s="95" t="s">
        <v>73</v>
      </c>
      <c r="AT35" s="95" t="s">
        <v>73</v>
      </c>
      <c r="AU35" s="95" t="s">
        <v>73</v>
      </c>
      <c r="AV35" s="95" t="s">
        <v>73</v>
      </c>
      <c r="AW35" s="95">
        <v>129</v>
      </c>
    </row>
    <row r="36" spans="1:49" ht="12.75" customHeight="1">
      <c r="A36" s="89"/>
      <c r="B36" s="8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95"/>
      <c r="AR36" s="95" t="s">
        <v>73</v>
      </c>
      <c r="AS36" s="95"/>
      <c r="AT36" s="95"/>
      <c r="AU36" s="95"/>
      <c r="AV36" s="95"/>
      <c r="AW36" s="95"/>
    </row>
    <row r="37" spans="1:49" ht="12.75" customHeight="1">
      <c r="A37" s="89" t="s">
        <v>76</v>
      </c>
      <c r="B37" s="89" t="s">
        <v>15</v>
      </c>
      <c r="C37" s="120">
        <v>66</v>
      </c>
      <c r="D37" s="120">
        <v>81</v>
      </c>
      <c r="E37" s="120">
        <v>99</v>
      </c>
      <c r="F37" s="120">
        <v>101</v>
      </c>
      <c r="G37" s="120">
        <v>95</v>
      </c>
      <c r="H37" s="120">
        <v>102</v>
      </c>
      <c r="I37" s="120">
        <v>101</v>
      </c>
      <c r="J37" s="120">
        <v>115</v>
      </c>
      <c r="K37" s="120">
        <v>114</v>
      </c>
      <c r="L37" s="120">
        <v>125</v>
      </c>
      <c r="M37" s="120">
        <v>133</v>
      </c>
      <c r="N37" s="120">
        <v>127</v>
      </c>
      <c r="O37" s="120">
        <v>141</v>
      </c>
      <c r="P37" s="120">
        <v>128</v>
      </c>
      <c r="Q37" s="120">
        <v>138</v>
      </c>
      <c r="R37" s="120">
        <v>143</v>
      </c>
      <c r="S37" s="120" t="s">
        <v>73</v>
      </c>
      <c r="T37" s="120" t="s">
        <v>73</v>
      </c>
      <c r="U37" s="120" t="s">
        <v>73</v>
      </c>
      <c r="V37" s="120" t="s">
        <v>73</v>
      </c>
      <c r="W37" s="120" t="s">
        <v>73</v>
      </c>
      <c r="X37" s="120" t="s">
        <v>73</v>
      </c>
      <c r="Y37" s="120" t="s">
        <v>73</v>
      </c>
      <c r="Z37" s="120" t="s">
        <v>73</v>
      </c>
      <c r="AA37" s="120" t="s">
        <v>73</v>
      </c>
      <c r="AB37" s="120" t="s">
        <v>73</v>
      </c>
      <c r="AC37" s="120" t="s">
        <v>73</v>
      </c>
      <c r="AD37" s="120" t="s">
        <v>73</v>
      </c>
      <c r="AE37" s="120" t="s">
        <v>73</v>
      </c>
      <c r="AF37" s="120" t="s">
        <v>73</v>
      </c>
      <c r="AG37" s="120" t="s">
        <v>73</v>
      </c>
      <c r="AH37" s="120" t="s">
        <v>73</v>
      </c>
      <c r="AI37" s="120" t="s">
        <v>73</v>
      </c>
      <c r="AJ37" s="120" t="s">
        <v>73</v>
      </c>
      <c r="AK37" s="120" t="s">
        <v>73</v>
      </c>
      <c r="AL37" s="120" t="s">
        <v>73</v>
      </c>
      <c r="AM37" s="120" t="s">
        <v>73</v>
      </c>
      <c r="AN37" s="120" t="s">
        <v>73</v>
      </c>
      <c r="AO37" s="120" t="s">
        <v>73</v>
      </c>
      <c r="AP37" s="120" t="s">
        <v>73</v>
      </c>
      <c r="AQ37" s="95" t="s">
        <v>73</v>
      </c>
      <c r="AR37" s="95" t="s">
        <v>73</v>
      </c>
      <c r="AS37" s="95" t="s">
        <v>73</v>
      </c>
      <c r="AT37" s="95" t="s">
        <v>73</v>
      </c>
      <c r="AU37" s="95" t="s">
        <v>73</v>
      </c>
      <c r="AV37" s="95" t="s">
        <v>73</v>
      </c>
      <c r="AW37" s="95" t="s">
        <v>73</v>
      </c>
    </row>
    <row r="38" spans="1:49" ht="12.75" customHeight="1">
      <c r="A38" s="89" t="s">
        <v>75</v>
      </c>
      <c r="B38" s="89" t="s">
        <v>15</v>
      </c>
      <c r="C38" s="119">
        <v>28</v>
      </c>
      <c r="D38" s="119">
        <v>33</v>
      </c>
      <c r="E38" s="119">
        <v>43</v>
      </c>
      <c r="F38" s="119">
        <v>52</v>
      </c>
      <c r="G38" s="119">
        <v>63</v>
      </c>
      <c r="H38" s="119">
        <v>79</v>
      </c>
      <c r="I38" s="119">
        <v>69</v>
      </c>
      <c r="J38" s="119">
        <v>61</v>
      </c>
      <c r="K38" s="119">
        <v>79</v>
      </c>
      <c r="L38" s="119">
        <v>76</v>
      </c>
      <c r="M38" s="119">
        <v>62</v>
      </c>
      <c r="N38" s="119">
        <v>73</v>
      </c>
      <c r="O38" s="119">
        <v>88</v>
      </c>
      <c r="P38" s="119">
        <v>82</v>
      </c>
      <c r="Q38" s="119">
        <v>92</v>
      </c>
      <c r="R38" s="119">
        <v>93</v>
      </c>
      <c r="S38" s="119">
        <v>108</v>
      </c>
      <c r="T38" s="119">
        <v>110</v>
      </c>
      <c r="U38" s="119">
        <v>95</v>
      </c>
      <c r="V38" s="119">
        <v>97</v>
      </c>
      <c r="W38" s="119">
        <v>102</v>
      </c>
      <c r="X38" s="119">
        <v>96</v>
      </c>
      <c r="Y38" s="119">
        <v>86</v>
      </c>
      <c r="Z38" s="119">
        <v>89</v>
      </c>
      <c r="AA38" s="119">
        <v>87</v>
      </c>
      <c r="AB38" s="119">
        <v>88</v>
      </c>
      <c r="AC38" s="119">
        <v>79</v>
      </c>
      <c r="AD38" s="119">
        <v>86</v>
      </c>
      <c r="AE38" s="119">
        <v>86</v>
      </c>
      <c r="AF38" s="119">
        <v>80</v>
      </c>
      <c r="AG38" s="119">
        <v>82</v>
      </c>
      <c r="AH38" s="119">
        <v>80</v>
      </c>
      <c r="AI38" s="119">
        <v>81</v>
      </c>
      <c r="AJ38" s="119">
        <v>77</v>
      </c>
      <c r="AK38" s="119">
        <v>91</v>
      </c>
      <c r="AL38" s="119">
        <v>86</v>
      </c>
      <c r="AM38" s="119">
        <v>88</v>
      </c>
      <c r="AN38" s="119">
        <v>100</v>
      </c>
      <c r="AO38" s="119">
        <v>91</v>
      </c>
      <c r="AP38" s="119">
        <v>102</v>
      </c>
      <c r="AQ38" s="95" t="s">
        <v>73</v>
      </c>
      <c r="AR38" s="95">
        <v>107</v>
      </c>
      <c r="AS38" s="95" t="s">
        <v>73</v>
      </c>
      <c r="AT38" s="95" t="s">
        <v>73</v>
      </c>
      <c r="AU38" s="95" t="s">
        <v>73</v>
      </c>
      <c r="AV38" s="95" t="s">
        <v>73</v>
      </c>
      <c r="AW38" s="95">
        <v>92</v>
      </c>
    </row>
    <row r="39" spans="1:49" ht="12.75" customHeight="1">
      <c r="A39" s="115"/>
      <c r="B39" s="89" t="s">
        <v>15</v>
      </c>
      <c r="C39" s="119" t="s">
        <v>105</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95"/>
      <c r="AR39" s="95"/>
      <c r="AS39" s="95"/>
      <c r="AT39" s="95"/>
      <c r="AU39" s="95"/>
      <c r="AV39" s="95"/>
      <c r="AW39" s="95"/>
    </row>
    <row r="40" spans="1:49" ht="12.75" customHeight="1">
      <c r="A40" s="98" t="s">
        <v>74</v>
      </c>
      <c r="B40" s="89" t="s">
        <v>15</v>
      </c>
      <c r="C40" s="119">
        <v>58</v>
      </c>
      <c r="D40" s="119">
        <v>75</v>
      </c>
      <c r="E40" s="119">
        <v>86</v>
      </c>
      <c r="F40" s="119">
        <v>93</v>
      </c>
      <c r="G40" s="119">
        <v>104</v>
      </c>
      <c r="H40" s="119">
        <v>110</v>
      </c>
      <c r="I40" s="119">
        <v>112</v>
      </c>
      <c r="J40" s="119">
        <v>107</v>
      </c>
      <c r="K40" s="119">
        <v>115</v>
      </c>
      <c r="L40" s="119">
        <v>114</v>
      </c>
      <c r="M40" s="119">
        <v>103</v>
      </c>
      <c r="N40" s="119">
        <v>105</v>
      </c>
      <c r="O40" s="119">
        <v>127</v>
      </c>
      <c r="P40" s="119">
        <v>128</v>
      </c>
      <c r="Q40" s="119">
        <v>126</v>
      </c>
      <c r="R40" s="119">
        <v>135</v>
      </c>
      <c r="S40" s="119">
        <v>130</v>
      </c>
      <c r="T40" s="119">
        <v>137</v>
      </c>
      <c r="U40" s="119">
        <v>135</v>
      </c>
      <c r="V40" s="119">
        <v>137</v>
      </c>
      <c r="W40" s="119">
        <v>138</v>
      </c>
      <c r="X40" s="119">
        <v>140</v>
      </c>
      <c r="Y40" s="119">
        <v>132</v>
      </c>
      <c r="Z40" s="119">
        <v>132</v>
      </c>
      <c r="AA40" s="119">
        <v>137</v>
      </c>
      <c r="AB40" s="119">
        <v>131</v>
      </c>
      <c r="AC40" s="119">
        <v>132</v>
      </c>
      <c r="AD40" s="119">
        <v>128</v>
      </c>
      <c r="AE40" s="119">
        <v>127</v>
      </c>
      <c r="AF40" s="119">
        <v>123</v>
      </c>
      <c r="AG40" s="119">
        <v>129</v>
      </c>
      <c r="AH40" s="119">
        <v>130</v>
      </c>
      <c r="AI40" s="119">
        <v>133</v>
      </c>
      <c r="AJ40" s="119">
        <v>130</v>
      </c>
      <c r="AK40" s="119">
        <v>133</v>
      </c>
      <c r="AL40" s="119">
        <v>133</v>
      </c>
      <c r="AM40" s="119">
        <v>136</v>
      </c>
      <c r="AN40" s="118">
        <v>127.4</v>
      </c>
      <c r="AO40" s="117">
        <v>137</v>
      </c>
      <c r="AP40" s="117">
        <v>136</v>
      </c>
      <c r="AQ40" s="95" t="s">
        <v>73</v>
      </c>
      <c r="AR40" s="95">
        <v>138</v>
      </c>
      <c r="AS40" s="95" t="s">
        <v>73</v>
      </c>
      <c r="AT40" s="95" t="s">
        <v>73</v>
      </c>
      <c r="AU40" s="95" t="s">
        <v>73</v>
      </c>
      <c r="AV40" s="95" t="s">
        <v>73</v>
      </c>
      <c r="AW40" s="95">
        <v>140</v>
      </c>
    </row>
    <row r="41" spans="1:49" ht="12.75" customHeight="1" thickBo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116"/>
      <c r="AT41" s="116"/>
      <c r="AU41" s="94"/>
      <c r="AV41" s="94"/>
      <c r="AW41" s="94"/>
    </row>
    <row r="42" spans="1:49" ht="12.75" customHeight="1" thickTop="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9"/>
      <c r="AT42" s="9"/>
    </row>
    <row r="43" spans="1:49" ht="12.75" customHeight="1">
      <c r="A43" s="93" t="s">
        <v>72</v>
      </c>
      <c r="B43" s="92"/>
      <c r="C43" s="115"/>
      <c r="D43" s="115"/>
      <c r="E43" s="115"/>
      <c r="F43" s="115"/>
      <c r="G43" s="115"/>
      <c r="H43" s="115"/>
      <c r="I43" s="115"/>
      <c r="J43" s="115"/>
      <c r="K43" s="115"/>
      <c r="L43" s="115"/>
      <c r="M43" s="115"/>
      <c r="N43" s="115"/>
      <c r="O43" s="115"/>
      <c r="P43" s="115"/>
      <c r="Q43" s="86"/>
    </row>
    <row r="44" spans="1:49" ht="12.75" customHeight="1">
      <c r="A44" s="92" t="s">
        <v>104</v>
      </c>
      <c r="B44" s="92"/>
      <c r="C44" s="115"/>
      <c r="D44" s="115"/>
      <c r="E44" s="115"/>
      <c r="F44" s="115"/>
      <c r="G44" s="115"/>
      <c r="H44" s="115"/>
      <c r="I44" s="115"/>
      <c r="J44" s="115"/>
      <c r="K44" s="115"/>
      <c r="L44" s="115"/>
      <c r="M44" s="115"/>
      <c r="N44" s="115"/>
      <c r="O44" s="115"/>
      <c r="P44" s="115"/>
      <c r="Q44" s="86"/>
    </row>
    <row r="45" spans="1:49" ht="12.75" customHeight="1">
      <c r="A45" s="90" t="s">
        <v>103</v>
      </c>
      <c r="B45" s="89"/>
      <c r="C45" s="115"/>
      <c r="D45" s="115"/>
      <c r="E45" s="115"/>
      <c r="F45" s="115"/>
      <c r="G45" s="115"/>
      <c r="H45" s="115"/>
      <c r="I45" s="115"/>
      <c r="J45" s="115"/>
      <c r="K45" s="115"/>
      <c r="L45" s="115"/>
      <c r="M45" s="115"/>
      <c r="N45" s="115"/>
      <c r="O45" s="115"/>
      <c r="P45" s="115"/>
      <c r="Q45" s="86"/>
    </row>
    <row r="46" spans="1:49" ht="12.75" customHeight="1">
      <c r="B46" s="88"/>
      <c r="C46" s="115"/>
      <c r="D46" s="115"/>
      <c r="E46" s="115"/>
      <c r="F46" s="115"/>
      <c r="G46" s="115"/>
      <c r="H46" s="115"/>
      <c r="I46" s="115"/>
      <c r="J46" s="115"/>
      <c r="K46" s="115"/>
      <c r="L46" s="115"/>
      <c r="M46" s="115"/>
      <c r="N46" s="115"/>
      <c r="O46" s="115"/>
      <c r="P46" s="115"/>
      <c r="Q46" s="86"/>
    </row>
    <row r="47" spans="1:49" ht="12.75" customHeight="1" thickBot="1">
      <c r="A47" s="113" t="s">
        <v>22</v>
      </c>
      <c r="B47" s="124"/>
      <c r="C47" s="115"/>
      <c r="D47" s="115"/>
      <c r="E47" s="89" t="s">
        <v>101</v>
      </c>
      <c r="F47" s="89" t="s">
        <v>100</v>
      </c>
      <c r="G47" s="89" t="s">
        <v>99</v>
      </c>
      <c r="H47" s="89" t="s">
        <v>98</v>
      </c>
      <c r="I47" s="89" t="s">
        <v>97</v>
      </c>
      <c r="J47" s="89"/>
      <c r="K47" s="89" t="s">
        <v>96</v>
      </c>
      <c r="L47" s="89" t="s">
        <v>95</v>
      </c>
      <c r="M47" s="89" t="s">
        <v>94</v>
      </c>
      <c r="N47" s="89" t="s">
        <v>93</v>
      </c>
      <c r="O47" s="89" t="s">
        <v>92</v>
      </c>
      <c r="P47" s="89"/>
      <c r="Q47" s="89" t="s">
        <v>91</v>
      </c>
      <c r="R47" s="89" t="s">
        <v>90</v>
      </c>
      <c r="S47" s="89" t="s">
        <v>89</v>
      </c>
      <c r="T47" s="89" t="s">
        <v>88</v>
      </c>
      <c r="U47" s="89" t="s">
        <v>87</v>
      </c>
      <c r="V47" s="89"/>
      <c r="W47" s="89" t="s">
        <v>86</v>
      </c>
      <c r="X47" s="89" t="s">
        <v>85</v>
      </c>
      <c r="Y47" s="89" t="s">
        <v>84</v>
      </c>
      <c r="Z47" s="89" t="s">
        <v>83</v>
      </c>
      <c r="AA47" s="89" t="s">
        <v>82</v>
      </c>
      <c r="AB47" s="89"/>
      <c r="AC47" s="89" t="s">
        <v>81</v>
      </c>
      <c r="AD47" s="89" t="s">
        <v>80</v>
      </c>
      <c r="AE47" s="89" t="s">
        <v>79</v>
      </c>
      <c r="AF47" s="89" t="s">
        <v>78</v>
      </c>
      <c r="AG47" s="89" t="s">
        <v>77</v>
      </c>
      <c r="AH47" s="89"/>
      <c r="AI47" s="89" t="s">
        <v>76</v>
      </c>
      <c r="AJ47" s="89" t="s">
        <v>75</v>
      </c>
      <c r="AK47" s="115"/>
      <c r="AL47" s="98" t="s">
        <v>74</v>
      </c>
    </row>
    <row r="48" spans="1:49" ht="12.75" customHeight="1" thickTop="1" thickBot="1">
      <c r="A48" s="112">
        <v>1964</v>
      </c>
      <c r="B48" s="124"/>
      <c r="C48" s="123" t="s">
        <v>106</v>
      </c>
      <c r="D48" s="117"/>
      <c r="E48" s="120">
        <v>69</v>
      </c>
      <c r="F48" s="120" t="s">
        <v>73</v>
      </c>
      <c r="G48" s="120" t="s">
        <v>73</v>
      </c>
      <c r="H48" s="120" t="s">
        <v>73</v>
      </c>
      <c r="I48" s="120">
        <v>72</v>
      </c>
      <c r="J48" s="120"/>
      <c r="K48" s="120">
        <v>72</v>
      </c>
      <c r="L48" s="120">
        <v>68</v>
      </c>
      <c r="M48" s="120">
        <v>45</v>
      </c>
      <c r="N48" s="120">
        <v>60</v>
      </c>
      <c r="O48" s="120">
        <v>61</v>
      </c>
      <c r="P48" s="120"/>
      <c r="Q48" s="120" t="s">
        <v>73</v>
      </c>
      <c r="R48" s="120">
        <v>43</v>
      </c>
      <c r="S48" s="120">
        <v>28</v>
      </c>
      <c r="T48" s="120">
        <v>59</v>
      </c>
      <c r="U48" s="120">
        <v>75</v>
      </c>
      <c r="V48" s="120"/>
      <c r="W48" s="120">
        <v>79</v>
      </c>
      <c r="X48" s="120" t="s">
        <v>73</v>
      </c>
      <c r="Y48" s="120">
        <v>85</v>
      </c>
      <c r="Z48" s="120" t="s">
        <v>73</v>
      </c>
      <c r="AA48" s="120">
        <v>55</v>
      </c>
      <c r="AB48" s="120"/>
      <c r="AC48" s="120" t="s">
        <v>73</v>
      </c>
      <c r="AD48" s="120">
        <v>71</v>
      </c>
      <c r="AE48" s="120">
        <v>31</v>
      </c>
      <c r="AF48" s="120">
        <v>61</v>
      </c>
      <c r="AG48" s="120">
        <v>45</v>
      </c>
      <c r="AH48" s="120"/>
      <c r="AI48" s="120">
        <v>66</v>
      </c>
      <c r="AJ48" s="119">
        <v>28</v>
      </c>
      <c r="AK48" s="119" t="s">
        <v>105</v>
      </c>
      <c r="AL48" s="119">
        <v>58</v>
      </c>
    </row>
    <row r="49" spans="1:38" ht="14.25" thickTop="1" thickBot="1">
      <c r="A49" s="112">
        <v>1965</v>
      </c>
      <c r="B49" s="124"/>
      <c r="C49" s="122"/>
      <c r="D49" s="117"/>
      <c r="E49" s="120">
        <v>79</v>
      </c>
      <c r="F49" s="120" t="s">
        <v>73</v>
      </c>
      <c r="G49" s="120" t="s">
        <v>73</v>
      </c>
      <c r="H49" s="120">
        <v>71</v>
      </c>
      <c r="I49" s="120">
        <v>77</v>
      </c>
      <c r="J49" s="120"/>
      <c r="K49" s="120">
        <v>86</v>
      </c>
      <c r="L49" s="120">
        <v>91</v>
      </c>
      <c r="M49" s="120">
        <v>65</v>
      </c>
      <c r="N49" s="120">
        <v>68</v>
      </c>
      <c r="O49" s="120">
        <v>67</v>
      </c>
      <c r="P49" s="120"/>
      <c r="Q49" s="120">
        <v>82</v>
      </c>
      <c r="R49" s="120">
        <v>52</v>
      </c>
      <c r="S49" s="120">
        <v>46</v>
      </c>
      <c r="T49" s="120">
        <v>71</v>
      </c>
      <c r="U49" s="120">
        <v>75</v>
      </c>
      <c r="V49" s="120"/>
      <c r="W49" s="120">
        <v>98</v>
      </c>
      <c r="X49" s="120">
        <v>69</v>
      </c>
      <c r="Y49" s="120">
        <v>116</v>
      </c>
      <c r="Z49" s="120" t="s">
        <v>73</v>
      </c>
      <c r="AA49" s="120">
        <v>72</v>
      </c>
      <c r="AB49" s="120"/>
      <c r="AC49" s="120">
        <v>76</v>
      </c>
      <c r="AD49" s="120">
        <v>82</v>
      </c>
      <c r="AE49" s="120">
        <v>44</v>
      </c>
      <c r="AF49" s="120">
        <v>76</v>
      </c>
      <c r="AG49" s="120">
        <v>39</v>
      </c>
      <c r="AH49" s="120"/>
      <c r="AI49" s="120">
        <v>81</v>
      </c>
      <c r="AJ49" s="119">
        <v>33</v>
      </c>
      <c r="AK49" s="117"/>
      <c r="AL49" s="119">
        <v>75</v>
      </c>
    </row>
    <row r="50" spans="1:38" ht="14.25" thickTop="1" thickBot="1">
      <c r="A50" s="112">
        <v>1966</v>
      </c>
      <c r="B50" s="124"/>
      <c r="C50" s="122"/>
      <c r="D50" s="117"/>
      <c r="E50" s="120">
        <v>84</v>
      </c>
      <c r="F50" s="120" t="s">
        <v>73</v>
      </c>
      <c r="G50" s="120" t="s">
        <v>73</v>
      </c>
      <c r="H50" s="120">
        <v>80</v>
      </c>
      <c r="I50" s="120">
        <v>95</v>
      </c>
      <c r="J50" s="120"/>
      <c r="K50" s="120">
        <v>102</v>
      </c>
      <c r="L50" s="120">
        <v>108</v>
      </c>
      <c r="M50" s="120">
        <v>81</v>
      </c>
      <c r="N50" s="120">
        <v>75</v>
      </c>
      <c r="O50" s="120">
        <v>80</v>
      </c>
      <c r="P50" s="120"/>
      <c r="Q50" s="120">
        <v>81</v>
      </c>
      <c r="R50" s="120">
        <v>51</v>
      </c>
      <c r="S50" s="120">
        <v>54</v>
      </c>
      <c r="T50" s="120">
        <v>79</v>
      </c>
      <c r="U50" s="120">
        <v>94</v>
      </c>
      <c r="V50" s="120"/>
      <c r="W50" s="120">
        <v>106</v>
      </c>
      <c r="X50" s="120">
        <v>78</v>
      </c>
      <c r="Y50" s="120">
        <v>109</v>
      </c>
      <c r="Z50" s="120" t="s">
        <v>73</v>
      </c>
      <c r="AA50" s="120">
        <v>70</v>
      </c>
      <c r="AB50" s="120"/>
      <c r="AC50" s="120">
        <v>64</v>
      </c>
      <c r="AD50" s="120">
        <v>115</v>
      </c>
      <c r="AE50" s="120">
        <v>43</v>
      </c>
      <c r="AF50" s="120">
        <v>75</v>
      </c>
      <c r="AG50" s="120">
        <v>63</v>
      </c>
      <c r="AH50" s="120"/>
      <c r="AI50" s="120">
        <v>99</v>
      </c>
      <c r="AJ50" s="119">
        <v>43</v>
      </c>
      <c r="AK50" s="117"/>
      <c r="AL50" s="119">
        <v>86</v>
      </c>
    </row>
    <row r="51" spans="1:38" ht="14.25" thickTop="1" thickBot="1">
      <c r="A51" s="112">
        <v>1967</v>
      </c>
      <c r="B51" s="124"/>
      <c r="C51" s="122"/>
      <c r="D51" s="117"/>
      <c r="E51" s="120">
        <v>90</v>
      </c>
      <c r="F51" s="120" t="s">
        <v>73</v>
      </c>
      <c r="G51" s="120" t="s">
        <v>73</v>
      </c>
      <c r="H51" s="120">
        <v>76</v>
      </c>
      <c r="I51" s="120">
        <v>114</v>
      </c>
      <c r="J51" s="120"/>
      <c r="K51" s="120">
        <v>109</v>
      </c>
      <c r="L51" s="120">
        <v>112</v>
      </c>
      <c r="M51" s="120">
        <v>90</v>
      </c>
      <c r="N51" s="120">
        <v>106</v>
      </c>
      <c r="O51" s="120">
        <v>78</v>
      </c>
      <c r="P51" s="120"/>
      <c r="Q51" s="120">
        <v>84</v>
      </c>
      <c r="R51" s="120">
        <v>64</v>
      </c>
      <c r="S51" s="120">
        <v>69</v>
      </c>
      <c r="T51" s="120">
        <v>69</v>
      </c>
      <c r="U51" s="120">
        <v>81</v>
      </c>
      <c r="V51" s="120"/>
      <c r="W51" s="120">
        <v>121</v>
      </c>
      <c r="X51" s="120">
        <v>78</v>
      </c>
      <c r="Y51" s="120">
        <v>119</v>
      </c>
      <c r="Z51" s="120" t="s">
        <v>73</v>
      </c>
      <c r="AA51" s="120">
        <v>88</v>
      </c>
      <c r="AB51" s="120"/>
      <c r="AC51" s="120">
        <v>59</v>
      </c>
      <c r="AD51" s="120">
        <v>108</v>
      </c>
      <c r="AE51" s="120">
        <v>55</v>
      </c>
      <c r="AF51" s="120">
        <v>76</v>
      </c>
      <c r="AG51" s="120">
        <v>100</v>
      </c>
      <c r="AH51" s="120"/>
      <c r="AI51" s="120">
        <v>101</v>
      </c>
      <c r="AJ51" s="119">
        <v>52</v>
      </c>
      <c r="AK51" s="117"/>
      <c r="AL51" s="119">
        <v>93</v>
      </c>
    </row>
    <row r="52" spans="1:38" ht="14.25" thickTop="1" thickBot="1">
      <c r="A52" s="112">
        <v>1968</v>
      </c>
      <c r="B52" s="124"/>
      <c r="C52" s="122"/>
      <c r="D52" s="117"/>
      <c r="E52" s="120">
        <v>75</v>
      </c>
      <c r="F52" s="120" t="s">
        <v>73</v>
      </c>
      <c r="G52" s="120" t="s">
        <v>73</v>
      </c>
      <c r="H52" s="120">
        <v>93</v>
      </c>
      <c r="I52" s="120">
        <v>114</v>
      </c>
      <c r="J52" s="120"/>
      <c r="K52" s="120">
        <v>112</v>
      </c>
      <c r="L52" s="120">
        <v>112</v>
      </c>
      <c r="M52" s="120">
        <v>104</v>
      </c>
      <c r="N52" s="120">
        <v>128</v>
      </c>
      <c r="O52" s="120">
        <v>85</v>
      </c>
      <c r="P52" s="120"/>
      <c r="Q52" s="120">
        <v>88</v>
      </c>
      <c r="R52" s="120">
        <v>83</v>
      </c>
      <c r="S52" s="120">
        <v>84</v>
      </c>
      <c r="T52" s="120">
        <v>79</v>
      </c>
      <c r="U52" s="120">
        <v>106</v>
      </c>
      <c r="V52" s="120"/>
      <c r="W52" s="120">
        <v>149</v>
      </c>
      <c r="X52" s="120">
        <v>72</v>
      </c>
      <c r="Y52" s="120">
        <v>124</v>
      </c>
      <c r="Z52" s="120" t="s">
        <v>73</v>
      </c>
      <c r="AA52" s="120">
        <v>85</v>
      </c>
      <c r="AB52" s="120"/>
      <c r="AC52" s="120">
        <v>77</v>
      </c>
      <c r="AD52" s="120">
        <v>124</v>
      </c>
      <c r="AE52" s="120">
        <v>59</v>
      </c>
      <c r="AF52" s="120">
        <v>94</v>
      </c>
      <c r="AG52" s="120">
        <v>99</v>
      </c>
      <c r="AH52" s="120"/>
      <c r="AI52" s="120">
        <v>95</v>
      </c>
      <c r="AJ52" s="119">
        <v>63</v>
      </c>
      <c r="AK52" s="117"/>
      <c r="AL52" s="119">
        <v>104</v>
      </c>
    </row>
    <row r="53" spans="1:38" ht="14.25" thickTop="1" thickBot="1">
      <c r="A53" s="112">
        <v>1969</v>
      </c>
      <c r="B53" s="124"/>
      <c r="C53" s="122"/>
      <c r="D53" s="117"/>
      <c r="E53" s="120">
        <v>96</v>
      </c>
      <c r="F53" s="120" t="s">
        <v>73</v>
      </c>
      <c r="G53" s="120" t="s">
        <v>73</v>
      </c>
      <c r="H53" s="120">
        <v>103</v>
      </c>
      <c r="I53" s="120">
        <v>119</v>
      </c>
      <c r="J53" s="120"/>
      <c r="K53" s="120">
        <v>120</v>
      </c>
      <c r="L53" s="120">
        <v>115</v>
      </c>
      <c r="M53" s="120">
        <v>108</v>
      </c>
      <c r="N53" s="120">
        <v>133</v>
      </c>
      <c r="O53" s="120">
        <v>103</v>
      </c>
      <c r="P53" s="120"/>
      <c r="Q53" s="120">
        <v>85</v>
      </c>
      <c r="R53" s="120">
        <v>90</v>
      </c>
      <c r="S53" s="120">
        <v>95</v>
      </c>
      <c r="T53" s="120">
        <v>88</v>
      </c>
      <c r="U53" s="120">
        <v>108</v>
      </c>
      <c r="V53" s="120"/>
      <c r="W53" s="120">
        <v>143</v>
      </c>
      <c r="X53" s="120">
        <v>70</v>
      </c>
      <c r="Y53" s="120">
        <v>133</v>
      </c>
      <c r="Z53" s="120" t="s">
        <v>73</v>
      </c>
      <c r="AA53" s="120">
        <v>93</v>
      </c>
      <c r="AB53" s="120"/>
      <c r="AC53" s="120">
        <v>72</v>
      </c>
      <c r="AD53" s="120">
        <v>124</v>
      </c>
      <c r="AE53" s="120">
        <v>56</v>
      </c>
      <c r="AF53" s="120">
        <v>102</v>
      </c>
      <c r="AG53" s="120">
        <v>117</v>
      </c>
      <c r="AH53" s="120"/>
      <c r="AI53" s="120">
        <v>102</v>
      </c>
      <c r="AJ53" s="119">
        <v>79</v>
      </c>
      <c r="AK53" s="117"/>
      <c r="AL53" s="119">
        <v>110</v>
      </c>
    </row>
    <row r="54" spans="1:38" ht="14.25" thickTop="1" thickBot="1">
      <c r="A54" s="112">
        <v>1970</v>
      </c>
      <c r="B54" s="124"/>
      <c r="C54" s="122"/>
      <c r="D54" s="117"/>
      <c r="E54" s="120">
        <v>96</v>
      </c>
      <c r="F54" s="120" t="s">
        <v>73</v>
      </c>
      <c r="G54" s="120" t="s">
        <v>73</v>
      </c>
      <c r="H54" s="120">
        <v>97</v>
      </c>
      <c r="I54" s="120">
        <v>118</v>
      </c>
      <c r="J54" s="120"/>
      <c r="K54" s="120">
        <v>118</v>
      </c>
      <c r="L54" s="120">
        <v>126</v>
      </c>
      <c r="M54" s="120">
        <v>107</v>
      </c>
      <c r="N54" s="120">
        <v>148</v>
      </c>
      <c r="O54" s="120">
        <v>103</v>
      </c>
      <c r="P54" s="120"/>
      <c r="Q54" s="120">
        <v>84</v>
      </c>
      <c r="R54" s="120">
        <v>98</v>
      </c>
      <c r="S54" s="120">
        <v>98</v>
      </c>
      <c r="T54" s="120">
        <v>100</v>
      </c>
      <c r="U54" s="120">
        <v>117</v>
      </c>
      <c r="V54" s="120"/>
      <c r="W54" s="120">
        <v>146</v>
      </c>
      <c r="X54" s="120">
        <v>84</v>
      </c>
      <c r="Y54" s="120">
        <v>134</v>
      </c>
      <c r="Z54" s="120" t="s">
        <v>73</v>
      </c>
      <c r="AA54" s="120">
        <v>110</v>
      </c>
      <c r="AB54" s="120"/>
      <c r="AC54" s="120">
        <v>81</v>
      </c>
      <c r="AD54" s="120">
        <v>129</v>
      </c>
      <c r="AE54" s="120">
        <v>59</v>
      </c>
      <c r="AF54" s="120">
        <v>91</v>
      </c>
      <c r="AG54" s="120">
        <v>105</v>
      </c>
      <c r="AH54" s="120"/>
      <c r="AI54" s="120">
        <v>101</v>
      </c>
      <c r="AJ54" s="119">
        <v>69</v>
      </c>
      <c r="AK54" s="117"/>
      <c r="AL54" s="119">
        <v>112</v>
      </c>
    </row>
    <row r="55" spans="1:38" ht="14.25" thickTop="1" thickBot="1">
      <c r="A55" s="112">
        <v>1971</v>
      </c>
      <c r="B55" s="124"/>
      <c r="C55" s="122"/>
      <c r="D55" s="117"/>
      <c r="E55" s="120" t="s">
        <v>73</v>
      </c>
      <c r="F55" s="120">
        <v>152</v>
      </c>
      <c r="G55" s="120">
        <v>105</v>
      </c>
      <c r="H55" s="120" t="s">
        <v>73</v>
      </c>
      <c r="I55" s="120">
        <v>117</v>
      </c>
      <c r="J55" s="120"/>
      <c r="K55" s="120">
        <v>113</v>
      </c>
      <c r="L55" s="120">
        <v>113</v>
      </c>
      <c r="M55" s="120">
        <v>101</v>
      </c>
      <c r="N55" s="120">
        <v>139</v>
      </c>
      <c r="O55" s="120">
        <v>100</v>
      </c>
      <c r="P55" s="120"/>
      <c r="Q55" s="120">
        <v>98</v>
      </c>
      <c r="R55" s="120">
        <v>101</v>
      </c>
      <c r="S55" s="120">
        <v>96</v>
      </c>
      <c r="T55" s="120" t="s">
        <v>73</v>
      </c>
      <c r="U55" s="120">
        <v>125</v>
      </c>
      <c r="V55" s="120"/>
      <c r="W55" s="120">
        <v>141</v>
      </c>
      <c r="X55" s="120" t="s">
        <v>73</v>
      </c>
      <c r="Y55" s="120">
        <v>128</v>
      </c>
      <c r="Z55" s="120" t="s">
        <v>73</v>
      </c>
      <c r="AA55" s="120">
        <v>90</v>
      </c>
      <c r="AB55" s="120"/>
      <c r="AC55" s="120">
        <v>82</v>
      </c>
      <c r="AD55" s="120" t="s">
        <v>73</v>
      </c>
      <c r="AE55" s="120">
        <v>58</v>
      </c>
      <c r="AF55" s="120" t="s">
        <v>73</v>
      </c>
      <c r="AG55" s="120" t="s">
        <v>73</v>
      </c>
      <c r="AH55" s="120"/>
      <c r="AI55" s="120">
        <v>115</v>
      </c>
      <c r="AJ55" s="119">
        <v>61</v>
      </c>
      <c r="AK55" s="117"/>
      <c r="AL55" s="119">
        <v>107</v>
      </c>
    </row>
    <row r="56" spans="1:38" ht="14.25" thickTop="1" thickBot="1">
      <c r="A56" s="112">
        <v>1972</v>
      </c>
      <c r="B56" s="124"/>
      <c r="C56" s="122"/>
      <c r="D56" s="117"/>
      <c r="E56" s="120" t="s">
        <v>73</v>
      </c>
      <c r="F56" s="120">
        <v>166</v>
      </c>
      <c r="G56" s="120">
        <v>100</v>
      </c>
      <c r="H56" s="120" t="s">
        <v>73</v>
      </c>
      <c r="I56" s="120">
        <v>115</v>
      </c>
      <c r="J56" s="120"/>
      <c r="K56" s="120">
        <v>128</v>
      </c>
      <c r="L56" s="120">
        <v>126</v>
      </c>
      <c r="M56" s="120">
        <v>110</v>
      </c>
      <c r="N56" s="120">
        <v>143</v>
      </c>
      <c r="O56" s="120">
        <v>125</v>
      </c>
      <c r="P56" s="120"/>
      <c r="Q56" s="120">
        <v>92</v>
      </c>
      <c r="R56" s="120">
        <v>88</v>
      </c>
      <c r="S56" s="120">
        <v>93</v>
      </c>
      <c r="T56" s="120" t="s">
        <v>73</v>
      </c>
      <c r="U56" s="120">
        <v>116</v>
      </c>
      <c r="V56" s="120"/>
      <c r="W56" s="120">
        <v>139</v>
      </c>
      <c r="X56" s="120" t="s">
        <v>73</v>
      </c>
      <c r="Y56" s="120">
        <v>152</v>
      </c>
      <c r="Z56" s="120" t="s">
        <v>73</v>
      </c>
      <c r="AA56" s="120">
        <v>102</v>
      </c>
      <c r="AB56" s="120"/>
      <c r="AC56" s="120">
        <v>84</v>
      </c>
      <c r="AD56" s="120" t="s">
        <v>73</v>
      </c>
      <c r="AE56" s="120">
        <v>53</v>
      </c>
      <c r="AF56" s="120" t="s">
        <v>73</v>
      </c>
      <c r="AG56" s="120" t="s">
        <v>73</v>
      </c>
      <c r="AH56" s="120"/>
      <c r="AI56" s="120">
        <v>114</v>
      </c>
      <c r="AJ56" s="119">
        <v>79</v>
      </c>
      <c r="AK56" s="117"/>
      <c r="AL56" s="119">
        <v>115</v>
      </c>
    </row>
    <row r="57" spans="1:38" ht="14.25" thickTop="1" thickBot="1">
      <c r="A57" s="112">
        <v>1973</v>
      </c>
      <c r="B57" s="124"/>
      <c r="C57" s="122"/>
      <c r="D57" s="117"/>
      <c r="E57" s="120" t="s">
        <v>73</v>
      </c>
      <c r="F57" s="120">
        <v>167</v>
      </c>
      <c r="G57" s="120">
        <v>102</v>
      </c>
      <c r="H57" s="120" t="s">
        <v>73</v>
      </c>
      <c r="I57" s="120">
        <v>117</v>
      </c>
      <c r="J57" s="120"/>
      <c r="K57" s="120">
        <v>123</v>
      </c>
      <c r="L57" s="120">
        <v>115</v>
      </c>
      <c r="M57" s="120">
        <v>109</v>
      </c>
      <c r="N57" s="120">
        <v>154</v>
      </c>
      <c r="O57" s="120">
        <v>120</v>
      </c>
      <c r="P57" s="120"/>
      <c r="Q57" s="120">
        <v>111</v>
      </c>
      <c r="R57" s="120">
        <v>87</v>
      </c>
      <c r="S57" s="120">
        <v>98</v>
      </c>
      <c r="T57" s="120" t="s">
        <v>73</v>
      </c>
      <c r="U57" s="120">
        <v>127</v>
      </c>
      <c r="V57" s="120"/>
      <c r="W57" s="120">
        <v>139</v>
      </c>
      <c r="X57" s="120" t="s">
        <v>73</v>
      </c>
      <c r="Y57" s="120">
        <v>144</v>
      </c>
      <c r="Z57" s="120" t="s">
        <v>73</v>
      </c>
      <c r="AA57" s="120">
        <v>100</v>
      </c>
      <c r="AB57" s="120"/>
      <c r="AC57" s="120">
        <v>88</v>
      </c>
      <c r="AD57" s="120" t="s">
        <v>73</v>
      </c>
      <c r="AE57" s="120">
        <v>62</v>
      </c>
      <c r="AF57" s="120" t="s">
        <v>73</v>
      </c>
      <c r="AG57" s="120" t="s">
        <v>73</v>
      </c>
      <c r="AH57" s="120"/>
      <c r="AI57" s="120">
        <v>125</v>
      </c>
      <c r="AJ57" s="119">
        <v>76</v>
      </c>
      <c r="AK57" s="117"/>
      <c r="AL57" s="119">
        <v>114</v>
      </c>
    </row>
    <row r="58" spans="1:38" ht="14.25" thickTop="1" thickBot="1">
      <c r="A58" s="112">
        <v>1974</v>
      </c>
      <c r="B58" s="124"/>
      <c r="C58" s="122"/>
      <c r="D58" s="117"/>
      <c r="E58" s="120" t="s">
        <v>73</v>
      </c>
      <c r="F58" s="120">
        <v>158</v>
      </c>
      <c r="G58" s="120">
        <v>112</v>
      </c>
      <c r="H58" s="120" t="s">
        <v>73</v>
      </c>
      <c r="I58" s="120">
        <v>124</v>
      </c>
      <c r="J58" s="120"/>
      <c r="K58" s="120">
        <v>113</v>
      </c>
      <c r="L58" s="120">
        <v>102</v>
      </c>
      <c r="M58" s="120">
        <v>102</v>
      </c>
      <c r="N58" s="120">
        <v>140</v>
      </c>
      <c r="O58" s="120">
        <v>97</v>
      </c>
      <c r="P58" s="120"/>
      <c r="Q58" s="120">
        <v>93</v>
      </c>
      <c r="R58" s="120">
        <v>72</v>
      </c>
      <c r="S58" s="120">
        <v>83</v>
      </c>
      <c r="T58" s="120" t="s">
        <v>73</v>
      </c>
      <c r="U58" s="120">
        <v>117</v>
      </c>
      <c r="V58" s="120"/>
      <c r="W58" s="120">
        <v>131</v>
      </c>
      <c r="X58" s="120" t="s">
        <v>73</v>
      </c>
      <c r="Y58" s="120">
        <v>133</v>
      </c>
      <c r="Z58" s="120" t="s">
        <v>73</v>
      </c>
      <c r="AA58" s="120">
        <v>90</v>
      </c>
      <c r="AB58" s="120"/>
      <c r="AC58" s="120">
        <v>71</v>
      </c>
      <c r="AD58" s="120" t="s">
        <v>73</v>
      </c>
      <c r="AE58" s="120">
        <v>47</v>
      </c>
      <c r="AF58" s="120" t="s">
        <v>73</v>
      </c>
      <c r="AG58" s="120" t="s">
        <v>73</v>
      </c>
      <c r="AH58" s="120"/>
      <c r="AI58" s="120">
        <v>133</v>
      </c>
      <c r="AJ58" s="119">
        <v>62</v>
      </c>
      <c r="AK58" s="117"/>
      <c r="AL58" s="119">
        <v>103</v>
      </c>
    </row>
    <row r="59" spans="1:38" ht="14.25" thickTop="1" thickBot="1">
      <c r="A59" s="112">
        <v>1975</v>
      </c>
      <c r="B59" s="124"/>
      <c r="C59" s="122"/>
      <c r="D59" s="117"/>
      <c r="E59" s="120" t="s">
        <v>73</v>
      </c>
      <c r="F59" s="120">
        <v>128</v>
      </c>
      <c r="G59" s="120">
        <v>108</v>
      </c>
      <c r="H59" s="120" t="s">
        <v>73</v>
      </c>
      <c r="I59" s="120">
        <v>111</v>
      </c>
      <c r="J59" s="120"/>
      <c r="K59" s="120">
        <v>117</v>
      </c>
      <c r="L59" s="120">
        <v>106</v>
      </c>
      <c r="M59" s="120">
        <v>102</v>
      </c>
      <c r="N59" s="120">
        <v>142</v>
      </c>
      <c r="O59" s="120">
        <v>104</v>
      </c>
      <c r="P59" s="120"/>
      <c r="Q59" s="120">
        <v>99</v>
      </c>
      <c r="R59" s="120">
        <v>83</v>
      </c>
      <c r="S59" s="120">
        <v>91</v>
      </c>
      <c r="T59" s="120" t="s">
        <v>73</v>
      </c>
      <c r="U59" s="120">
        <v>107</v>
      </c>
      <c r="V59" s="120"/>
      <c r="W59" s="120">
        <v>120</v>
      </c>
      <c r="X59" s="120" t="s">
        <v>73</v>
      </c>
      <c r="Y59" s="120">
        <v>140</v>
      </c>
      <c r="Z59" s="120" t="s">
        <v>73</v>
      </c>
      <c r="AA59" s="120">
        <v>95</v>
      </c>
      <c r="AB59" s="120"/>
      <c r="AC59" s="120">
        <v>79</v>
      </c>
      <c r="AD59" s="120" t="s">
        <v>73</v>
      </c>
      <c r="AE59" s="120">
        <v>60</v>
      </c>
      <c r="AF59" s="120" t="s">
        <v>73</v>
      </c>
      <c r="AG59" s="120" t="s">
        <v>73</v>
      </c>
      <c r="AH59" s="120"/>
      <c r="AI59" s="120">
        <v>127</v>
      </c>
      <c r="AJ59" s="119">
        <v>73</v>
      </c>
      <c r="AK59" s="117"/>
      <c r="AL59" s="119">
        <v>105</v>
      </c>
    </row>
    <row r="60" spans="1:38" ht="14.25" thickTop="1" thickBot="1">
      <c r="A60" s="112">
        <v>1976</v>
      </c>
      <c r="B60" s="124"/>
      <c r="C60" s="122"/>
      <c r="D60" s="117"/>
      <c r="E60" s="120" t="s">
        <v>73</v>
      </c>
      <c r="F60" s="120">
        <v>163</v>
      </c>
      <c r="G60" s="120">
        <v>118</v>
      </c>
      <c r="H60" s="120" t="s">
        <v>73</v>
      </c>
      <c r="I60" s="120">
        <v>124</v>
      </c>
      <c r="J60" s="120"/>
      <c r="K60" s="120">
        <v>141</v>
      </c>
      <c r="L60" s="120">
        <v>129</v>
      </c>
      <c r="M60" s="120">
        <v>126</v>
      </c>
      <c r="N60" s="120">
        <v>162</v>
      </c>
      <c r="O60" s="120">
        <v>140</v>
      </c>
      <c r="P60" s="120"/>
      <c r="Q60" s="120">
        <v>79</v>
      </c>
      <c r="R60" s="120">
        <v>89</v>
      </c>
      <c r="S60" s="120">
        <v>104</v>
      </c>
      <c r="T60" s="120" t="s">
        <v>73</v>
      </c>
      <c r="U60" s="120">
        <v>116</v>
      </c>
      <c r="V60" s="120"/>
      <c r="W60" s="120">
        <v>143</v>
      </c>
      <c r="X60" s="120" t="s">
        <v>73</v>
      </c>
      <c r="Y60" s="120">
        <v>148</v>
      </c>
      <c r="Z60" s="120" t="s">
        <v>73</v>
      </c>
      <c r="AA60" s="120">
        <v>116</v>
      </c>
      <c r="AB60" s="120"/>
      <c r="AC60" s="120">
        <v>118</v>
      </c>
      <c r="AD60" s="120" t="s">
        <v>73</v>
      </c>
      <c r="AE60" s="120">
        <v>61</v>
      </c>
      <c r="AF60" s="120" t="s">
        <v>73</v>
      </c>
      <c r="AG60" s="120">
        <v>172</v>
      </c>
      <c r="AH60" s="120"/>
      <c r="AI60" s="120">
        <v>141</v>
      </c>
      <c r="AJ60" s="119">
        <v>88</v>
      </c>
      <c r="AK60" s="117"/>
      <c r="AL60" s="119">
        <v>127</v>
      </c>
    </row>
    <row r="61" spans="1:38" ht="14.25" thickTop="1" thickBot="1">
      <c r="A61" s="112">
        <v>1977</v>
      </c>
      <c r="B61" s="124"/>
      <c r="C61" s="122"/>
      <c r="D61" s="117"/>
      <c r="E61" s="120" t="s">
        <v>73</v>
      </c>
      <c r="F61" s="120">
        <v>151</v>
      </c>
      <c r="G61" s="120" t="s">
        <v>73</v>
      </c>
      <c r="H61" s="120" t="s">
        <v>73</v>
      </c>
      <c r="I61" s="120">
        <v>149</v>
      </c>
      <c r="J61" s="120"/>
      <c r="K61" s="120">
        <v>130</v>
      </c>
      <c r="L61" s="120">
        <v>140</v>
      </c>
      <c r="M61" s="120">
        <v>128</v>
      </c>
      <c r="N61" s="120">
        <v>165</v>
      </c>
      <c r="O61" s="120">
        <v>115</v>
      </c>
      <c r="P61" s="120"/>
      <c r="Q61" s="120" t="s">
        <v>73</v>
      </c>
      <c r="R61" s="120">
        <v>103</v>
      </c>
      <c r="S61" s="120">
        <v>107</v>
      </c>
      <c r="T61" s="120" t="s">
        <v>73</v>
      </c>
      <c r="U61" s="120">
        <v>134</v>
      </c>
      <c r="V61" s="120"/>
      <c r="W61" s="120">
        <v>136</v>
      </c>
      <c r="X61" s="120" t="s">
        <v>73</v>
      </c>
      <c r="Y61" s="120">
        <v>149</v>
      </c>
      <c r="Z61" s="120" t="s">
        <v>73</v>
      </c>
      <c r="AA61" s="120">
        <v>130</v>
      </c>
      <c r="AB61" s="120"/>
      <c r="AC61" s="120">
        <v>104</v>
      </c>
      <c r="AD61" s="120" t="s">
        <v>73</v>
      </c>
      <c r="AE61" s="120">
        <v>52</v>
      </c>
      <c r="AF61" s="120" t="s">
        <v>73</v>
      </c>
      <c r="AG61" s="120">
        <v>187</v>
      </c>
      <c r="AH61" s="120"/>
      <c r="AI61" s="120">
        <v>128</v>
      </c>
      <c r="AJ61" s="119">
        <v>82</v>
      </c>
      <c r="AK61" s="117"/>
      <c r="AL61" s="119">
        <v>128</v>
      </c>
    </row>
    <row r="62" spans="1:38" ht="14.25" thickTop="1" thickBot="1">
      <c r="A62" s="112">
        <v>1978</v>
      </c>
      <c r="B62" s="124"/>
      <c r="C62" s="122"/>
      <c r="D62" s="117"/>
      <c r="E62" s="120" t="s">
        <v>73</v>
      </c>
      <c r="F62" s="120">
        <v>165</v>
      </c>
      <c r="G62" s="120" t="s">
        <v>73</v>
      </c>
      <c r="H62" s="120" t="s">
        <v>73</v>
      </c>
      <c r="I62" s="120">
        <v>139</v>
      </c>
      <c r="J62" s="120"/>
      <c r="K62" s="120">
        <v>140</v>
      </c>
      <c r="L62" s="120">
        <v>130</v>
      </c>
      <c r="M62" s="120">
        <v>130</v>
      </c>
      <c r="N62" s="120">
        <v>122</v>
      </c>
      <c r="O62" s="120">
        <v>130</v>
      </c>
      <c r="P62" s="120"/>
      <c r="Q62" s="120" t="s">
        <v>73</v>
      </c>
      <c r="R62" s="120">
        <v>112</v>
      </c>
      <c r="S62" s="120">
        <v>90</v>
      </c>
      <c r="T62" s="120" t="s">
        <v>73</v>
      </c>
      <c r="U62" s="120">
        <v>123</v>
      </c>
      <c r="V62" s="120"/>
      <c r="W62" s="120">
        <v>143</v>
      </c>
      <c r="X62" s="120" t="s">
        <v>73</v>
      </c>
      <c r="Y62" s="120">
        <v>156</v>
      </c>
      <c r="Z62" s="120" t="s">
        <v>73</v>
      </c>
      <c r="AA62" s="120">
        <v>133</v>
      </c>
      <c r="AB62" s="120"/>
      <c r="AC62" s="120">
        <v>114</v>
      </c>
      <c r="AD62" s="120" t="s">
        <v>73</v>
      </c>
      <c r="AE62" s="120">
        <v>62</v>
      </c>
      <c r="AF62" s="120" t="s">
        <v>73</v>
      </c>
      <c r="AG62" s="120" t="s">
        <v>73</v>
      </c>
      <c r="AH62" s="120"/>
      <c r="AI62" s="120">
        <v>138</v>
      </c>
      <c r="AJ62" s="119">
        <v>92</v>
      </c>
      <c r="AK62" s="117"/>
      <c r="AL62" s="119">
        <v>126</v>
      </c>
    </row>
    <row r="63" spans="1:38" ht="14.25" thickTop="1" thickBot="1">
      <c r="A63" s="112">
        <v>1979</v>
      </c>
      <c r="B63" s="124"/>
      <c r="C63" s="122"/>
      <c r="D63" s="117"/>
      <c r="E63" s="120" t="s">
        <v>73</v>
      </c>
      <c r="F63" s="120">
        <v>150</v>
      </c>
      <c r="G63" s="120" t="s">
        <v>73</v>
      </c>
      <c r="H63" s="120" t="s">
        <v>73</v>
      </c>
      <c r="I63" s="120">
        <v>151</v>
      </c>
      <c r="J63" s="120"/>
      <c r="K63" s="120">
        <v>146</v>
      </c>
      <c r="L63" s="120">
        <v>149</v>
      </c>
      <c r="M63" s="120">
        <v>138</v>
      </c>
      <c r="N63" s="120">
        <v>174</v>
      </c>
      <c r="O63" s="120">
        <v>114</v>
      </c>
      <c r="P63" s="120"/>
      <c r="Q63" s="120" t="s">
        <v>73</v>
      </c>
      <c r="R63" s="120">
        <v>107</v>
      </c>
      <c r="S63" s="120">
        <v>107</v>
      </c>
      <c r="T63" s="120" t="s">
        <v>73</v>
      </c>
      <c r="U63" s="120">
        <v>116</v>
      </c>
      <c r="V63" s="120"/>
      <c r="W63" s="120">
        <v>157</v>
      </c>
      <c r="X63" s="120" t="s">
        <v>73</v>
      </c>
      <c r="Y63" s="120">
        <v>154</v>
      </c>
      <c r="Z63" s="120" t="s">
        <v>73</v>
      </c>
      <c r="AA63" s="120">
        <v>145</v>
      </c>
      <c r="AB63" s="120"/>
      <c r="AC63" s="120">
        <v>111</v>
      </c>
      <c r="AD63" s="120" t="s">
        <v>73</v>
      </c>
      <c r="AE63" s="120">
        <v>62</v>
      </c>
      <c r="AF63" s="120" t="s">
        <v>73</v>
      </c>
      <c r="AG63" s="120">
        <v>151</v>
      </c>
      <c r="AH63" s="120"/>
      <c r="AI63" s="120">
        <v>143</v>
      </c>
      <c r="AJ63" s="119">
        <v>93</v>
      </c>
      <c r="AK63" s="117"/>
      <c r="AL63" s="119">
        <v>135</v>
      </c>
    </row>
    <row r="64" spans="1:38" ht="14.25" thickTop="1" thickBot="1">
      <c r="A64" s="112">
        <v>1980</v>
      </c>
      <c r="B64" s="124"/>
      <c r="C64" s="122"/>
      <c r="D64" s="117"/>
      <c r="E64" s="120" t="s">
        <v>73</v>
      </c>
      <c r="F64" s="120" t="s">
        <v>73</v>
      </c>
      <c r="G64" s="120" t="s">
        <v>73</v>
      </c>
      <c r="H64" s="120" t="s">
        <v>73</v>
      </c>
      <c r="I64" s="120">
        <v>160</v>
      </c>
      <c r="J64" s="120"/>
      <c r="K64" s="120">
        <v>147</v>
      </c>
      <c r="L64" s="120">
        <v>148</v>
      </c>
      <c r="M64" s="120">
        <v>134</v>
      </c>
      <c r="N64" s="120">
        <v>169</v>
      </c>
      <c r="O64" s="120">
        <v>122</v>
      </c>
      <c r="P64" s="120"/>
      <c r="Q64" s="120" t="s">
        <v>73</v>
      </c>
      <c r="R64" s="120">
        <v>104</v>
      </c>
      <c r="S64" s="120">
        <v>105</v>
      </c>
      <c r="T64" s="120" t="s">
        <v>73</v>
      </c>
      <c r="U64" s="120">
        <v>119</v>
      </c>
      <c r="V64" s="120"/>
      <c r="W64" s="120">
        <v>111</v>
      </c>
      <c r="X64" s="120" t="s">
        <v>73</v>
      </c>
      <c r="Y64" s="120">
        <v>148</v>
      </c>
      <c r="Z64" s="120" t="s">
        <v>73</v>
      </c>
      <c r="AA64" s="120">
        <v>155</v>
      </c>
      <c r="AB64" s="120"/>
      <c r="AC64" s="120">
        <v>109</v>
      </c>
      <c r="AD64" s="120" t="s">
        <v>73</v>
      </c>
      <c r="AE64" s="120">
        <v>69</v>
      </c>
      <c r="AF64" s="120" t="s">
        <v>73</v>
      </c>
      <c r="AG64" s="120">
        <v>112</v>
      </c>
      <c r="AH64" s="120"/>
      <c r="AI64" s="120" t="s">
        <v>73</v>
      </c>
      <c r="AJ64" s="119">
        <v>108</v>
      </c>
      <c r="AK64" s="117"/>
      <c r="AL64" s="119">
        <v>130</v>
      </c>
    </row>
    <row r="65" spans="1:38" ht="14.25" thickTop="1" thickBot="1">
      <c r="A65" s="112">
        <v>1981</v>
      </c>
      <c r="B65" s="124"/>
      <c r="C65" s="122"/>
      <c r="D65" s="117"/>
      <c r="E65" s="120" t="s">
        <v>73</v>
      </c>
      <c r="F65" s="120" t="s">
        <v>73</v>
      </c>
      <c r="G65" s="120" t="s">
        <v>73</v>
      </c>
      <c r="H65" s="120" t="s">
        <v>73</v>
      </c>
      <c r="I65" s="120" t="s">
        <v>73</v>
      </c>
      <c r="J65" s="120"/>
      <c r="K65" s="120">
        <v>152</v>
      </c>
      <c r="L65" s="120">
        <v>146</v>
      </c>
      <c r="M65" s="120">
        <v>142</v>
      </c>
      <c r="N65" s="120" t="s">
        <v>73</v>
      </c>
      <c r="O65" s="120" t="s">
        <v>73</v>
      </c>
      <c r="P65" s="120"/>
      <c r="Q65" s="120" t="s">
        <v>73</v>
      </c>
      <c r="R65" s="120">
        <v>109</v>
      </c>
      <c r="S65" s="120">
        <v>105</v>
      </c>
      <c r="T65" s="120" t="s">
        <v>73</v>
      </c>
      <c r="U65" s="120">
        <v>129</v>
      </c>
      <c r="V65" s="120"/>
      <c r="W65" s="120">
        <v>157</v>
      </c>
      <c r="X65" s="120" t="s">
        <v>73</v>
      </c>
      <c r="Y65" s="120" t="s">
        <v>73</v>
      </c>
      <c r="Z65" s="120" t="s">
        <v>73</v>
      </c>
      <c r="AA65" s="120">
        <v>159</v>
      </c>
      <c r="AB65" s="120"/>
      <c r="AC65" s="120" t="s">
        <v>73</v>
      </c>
      <c r="AD65" s="120" t="s">
        <v>73</v>
      </c>
      <c r="AE65" s="120">
        <v>69</v>
      </c>
      <c r="AF65" s="120" t="s">
        <v>73</v>
      </c>
      <c r="AG65" s="120" t="s">
        <v>73</v>
      </c>
      <c r="AH65" s="120"/>
      <c r="AI65" s="120" t="s">
        <v>73</v>
      </c>
      <c r="AJ65" s="119">
        <v>110</v>
      </c>
      <c r="AK65" s="117"/>
      <c r="AL65" s="119">
        <v>137</v>
      </c>
    </row>
    <row r="66" spans="1:38" ht="14.25" thickTop="1" thickBot="1">
      <c r="A66" s="112">
        <v>1982</v>
      </c>
      <c r="B66" s="124"/>
      <c r="C66" s="122"/>
      <c r="D66" s="117"/>
      <c r="E66" s="120" t="s">
        <v>73</v>
      </c>
      <c r="F66" s="120" t="s">
        <v>73</v>
      </c>
      <c r="G66" s="120" t="s">
        <v>73</v>
      </c>
      <c r="H66" s="120" t="s">
        <v>73</v>
      </c>
      <c r="I66" s="120" t="s">
        <v>73</v>
      </c>
      <c r="J66" s="120"/>
      <c r="K66" s="120">
        <v>153</v>
      </c>
      <c r="L66" s="120">
        <v>152</v>
      </c>
      <c r="M66" s="120">
        <v>131</v>
      </c>
      <c r="N66" s="120" t="s">
        <v>73</v>
      </c>
      <c r="O66" s="120" t="s">
        <v>73</v>
      </c>
      <c r="P66" s="120"/>
      <c r="Q66" s="120" t="s">
        <v>73</v>
      </c>
      <c r="R66" s="120">
        <v>120</v>
      </c>
      <c r="S66" s="120">
        <v>110</v>
      </c>
      <c r="T66" s="120" t="s">
        <v>73</v>
      </c>
      <c r="U66" s="120">
        <v>125</v>
      </c>
      <c r="V66" s="120"/>
      <c r="W66" s="120">
        <v>145</v>
      </c>
      <c r="X66" s="120" t="s">
        <v>73</v>
      </c>
      <c r="Y66" s="120" t="s">
        <v>73</v>
      </c>
      <c r="Z66" s="120" t="s">
        <v>73</v>
      </c>
      <c r="AA66" s="120">
        <v>161</v>
      </c>
      <c r="AB66" s="120"/>
      <c r="AC66" s="120" t="s">
        <v>73</v>
      </c>
      <c r="AD66" s="120" t="s">
        <v>73</v>
      </c>
      <c r="AE66" s="120">
        <v>78</v>
      </c>
      <c r="AF66" s="120" t="s">
        <v>73</v>
      </c>
      <c r="AG66" s="120" t="s">
        <v>73</v>
      </c>
      <c r="AH66" s="120"/>
      <c r="AI66" s="120" t="s">
        <v>73</v>
      </c>
      <c r="AJ66" s="119">
        <v>95</v>
      </c>
      <c r="AK66" s="117"/>
      <c r="AL66" s="119">
        <v>135</v>
      </c>
    </row>
    <row r="67" spans="1:38" ht="14.25" thickTop="1" thickBot="1">
      <c r="A67" s="112">
        <v>1983</v>
      </c>
      <c r="B67" s="124"/>
      <c r="C67" s="105"/>
      <c r="D67" s="117"/>
      <c r="E67" s="120" t="s">
        <v>73</v>
      </c>
      <c r="F67" s="120" t="s">
        <v>73</v>
      </c>
      <c r="G67" s="120" t="s">
        <v>73</v>
      </c>
      <c r="H67" s="120" t="s">
        <v>73</v>
      </c>
      <c r="I67" s="120" t="s">
        <v>73</v>
      </c>
      <c r="J67" s="120"/>
      <c r="K67" s="120">
        <v>155</v>
      </c>
      <c r="L67" s="120">
        <v>149</v>
      </c>
      <c r="M67" s="120">
        <v>141</v>
      </c>
      <c r="N67" s="120" t="s">
        <v>73</v>
      </c>
      <c r="O67" s="120" t="s">
        <v>73</v>
      </c>
      <c r="P67" s="120"/>
      <c r="Q67" s="120" t="s">
        <v>73</v>
      </c>
      <c r="R67" s="120">
        <v>111</v>
      </c>
      <c r="S67" s="120">
        <v>100</v>
      </c>
      <c r="T67" s="120" t="s">
        <v>73</v>
      </c>
      <c r="U67" s="120">
        <v>131</v>
      </c>
      <c r="V67" s="120"/>
      <c r="W67" s="120">
        <v>158</v>
      </c>
      <c r="X67" s="120" t="s">
        <v>73</v>
      </c>
      <c r="Y67" s="120" t="s">
        <v>73</v>
      </c>
      <c r="Z67" s="120" t="s">
        <v>73</v>
      </c>
      <c r="AA67" s="120">
        <v>157</v>
      </c>
      <c r="AB67" s="120"/>
      <c r="AC67" s="120" t="s">
        <v>73</v>
      </c>
      <c r="AD67" s="120" t="s">
        <v>73</v>
      </c>
      <c r="AE67" s="120">
        <v>80</v>
      </c>
      <c r="AF67" s="120" t="s">
        <v>73</v>
      </c>
      <c r="AG67" s="120" t="s">
        <v>73</v>
      </c>
      <c r="AH67" s="120"/>
      <c r="AI67" s="120" t="s">
        <v>73</v>
      </c>
      <c r="AJ67" s="119">
        <v>97</v>
      </c>
      <c r="AK67" s="117"/>
      <c r="AL67" s="119">
        <v>137</v>
      </c>
    </row>
    <row r="68" spans="1:38" ht="14.25" thickTop="1" thickBot="1">
      <c r="A68" s="112">
        <v>1984</v>
      </c>
      <c r="B68" s="124"/>
      <c r="C68" s="122"/>
      <c r="D68" s="117"/>
      <c r="E68" s="120" t="s">
        <v>73</v>
      </c>
      <c r="F68" s="120" t="s">
        <v>73</v>
      </c>
      <c r="G68" s="120" t="s">
        <v>73</v>
      </c>
      <c r="H68" s="120" t="s">
        <v>73</v>
      </c>
      <c r="I68" s="120" t="s">
        <v>73</v>
      </c>
      <c r="J68" s="120"/>
      <c r="K68" s="120">
        <v>148</v>
      </c>
      <c r="L68" s="120">
        <v>155</v>
      </c>
      <c r="M68" s="120">
        <v>143</v>
      </c>
      <c r="N68" s="120" t="s">
        <v>73</v>
      </c>
      <c r="O68" s="120" t="s">
        <v>73</v>
      </c>
      <c r="P68" s="120"/>
      <c r="Q68" s="120" t="s">
        <v>73</v>
      </c>
      <c r="R68" s="120">
        <v>136</v>
      </c>
      <c r="S68" s="120">
        <v>115</v>
      </c>
      <c r="T68" s="120" t="s">
        <v>73</v>
      </c>
      <c r="U68" s="120">
        <v>119</v>
      </c>
      <c r="V68" s="120"/>
      <c r="W68" s="120">
        <v>156</v>
      </c>
      <c r="X68" s="120" t="s">
        <v>73</v>
      </c>
      <c r="Y68" s="120" t="s">
        <v>73</v>
      </c>
      <c r="Z68" s="120" t="s">
        <v>73</v>
      </c>
      <c r="AA68" s="120">
        <v>150</v>
      </c>
      <c r="AB68" s="120"/>
      <c r="AC68" s="120" t="s">
        <v>73</v>
      </c>
      <c r="AD68" s="120" t="s">
        <v>73</v>
      </c>
      <c r="AE68" s="120">
        <v>61</v>
      </c>
      <c r="AF68" s="120" t="s">
        <v>73</v>
      </c>
      <c r="AG68" s="120" t="s">
        <v>73</v>
      </c>
      <c r="AH68" s="120"/>
      <c r="AI68" s="120" t="s">
        <v>73</v>
      </c>
      <c r="AJ68" s="119">
        <v>102</v>
      </c>
      <c r="AK68" s="117"/>
      <c r="AL68" s="119">
        <v>138</v>
      </c>
    </row>
    <row r="69" spans="1:38" ht="14.25" thickTop="1" thickBot="1">
      <c r="A69" s="112">
        <v>1985</v>
      </c>
      <c r="B69" s="124"/>
      <c r="C69" s="122"/>
      <c r="D69" s="117"/>
      <c r="E69" s="120" t="s">
        <v>73</v>
      </c>
      <c r="F69" s="120" t="s">
        <v>73</v>
      </c>
      <c r="G69" s="120" t="s">
        <v>73</v>
      </c>
      <c r="H69" s="120" t="s">
        <v>73</v>
      </c>
      <c r="I69" s="120" t="s">
        <v>73</v>
      </c>
      <c r="J69" s="120"/>
      <c r="K69" s="120">
        <v>158</v>
      </c>
      <c r="L69" s="120">
        <v>162</v>
      </c>
      <c r="M69" s="120">
        <v>145</v>
      </c>
      <c r="N69" s="120" t="s">
        <v>73</v>
      </c>
      <c r="O69" s="120" t="s">
        <v>73</v>
      </c>
      <c r="P69" s="120"/>
      <c r="Q69" s="120" t="s">
        <v>73</v>
      </c>
      <c r="R69" s="120">
        <v>120</v>
      </c>
      <c r="S69" s="120">
        <v>112</v>
      </c>
      <c r="T69" s="120" t="s">
        <v>73</v>
      </c>
      <c r="U69" s="120">
        <v>130</v>
      </c>
      <c r="V69" s="120"/>
      <c r="W69" s="120">
        <v>154</v>
      </c>
      <c r="X69" s="120" t="s">
        <v>73</v>
      </c>
      <c r="Y69" s="120" t="s">
        <v>73</v>
      </c>
      <c r="Z69" s="120" t="s">
        <v>73</v>
      </c>
      <c r="AA69" s="120">
        <v>153</v>
      </c>
      <c r="AB69" s="120"/>
      <c r="AC69" s="120" t="s">
        <v>73</v>
      </c>
      <c r="AD69" s="120" t="s">
        <v>73</v>
      </c>
      <c r="AE69" s="120">
        <v>66</v>
      </c>
      <c r="AF69" s="120" t="s">
        <v>73</v>
      </c>
      <c r="AG69" s="120" t="s">
        <v>73</v>
      </c>
      <c r="AH69" s="120"/>
      <c r="AI69" s="120" t="s">
        <v>73</v>
      </c>
      <c r="AJ69" s="119">
        <v>96</v>
      </c>
      <c r="AK69" s="117"/>
      <c r="AL69" s="119">
        <v>140</v>
      </c>
    </row>
    <row r="70" spans="1:38" ht="14.25" thickTop="1" thickBot="1">
      <c r="A70" s="112">
        <v>1986</v>
      </c>
      <c r="B70" s="124"/>
      <c r="C70" s="122"/>
      <c r="D70" s="117"/>
      <c r="E70" s="120" t="s">
        <v>73</v>
      </c>
      <c r="F70" s="120" t="s">
        <v>73</v>
      </c>
      <c r="G70" s="120" t="s">
        <v>73</v>
      </c>
      <c r="H70" s="120" t="s">
        <v>73</v>
      </c>
      <c r="I70" s="120" t="s">
        <v>73</v>
      </c>
      <c r="J70" s="120"/>
      <c r="K70" s="120">
        <v>156</v>
      </c>
      <c r="L70" s="120">
        <v>157</v>
      </c>
      <c r="M70" s="120">
        <v>131</v>
      </c>
      <c r="N70" s="120" t="s">
        <v>73</v>
      </c>
      <c r="O70" s="120" t="s">
        <v>73</v>
      </c>
      <c r="P70" s="120"/>
      <c r="Q70" s="120" t="s">
        <v>73</v>
      </c>
      <c r="R70" s="120">
        <v>119</v>
      </c>
      <c r="S70" s="120">
        <v>107</v>
      </c>
      <c r="T70" s="120" t="s">
        <v>73</v>
      </c>
      <c r="U70" s="120">
        <v>133</v>
      </c>
      <c r="V70" s="120"/>
      <c r="W70" s="120">
        <v>141</v>
      </c>
      <c r="X70" s="120" t="s">
        <v>73</v>
      </c>
      <c r="Y70" s="120" t="s">
        <v>73</v>
      </c>
      <c r="Z70" s="120" t="s">
        <v>73</v>
      </c>
      <c r="AA70" s="120">
        <v>154</v>
      </c>
      <c r="AB70" s="120"/>
      <c r="AC70" s="120" t="s">
        <v>73</v>
      </c>
      <c r="AD70" s="120" t="s">
        <v>73</v>
      </c>
      <c r="AE70" s="120">
        <v>73</v>
      </c>
      <c r="AF70" s="120" t="s">
        <v>73</v>
      </c>
      <c r="AG70" s="120" t="s">
        <v>73</v>
      </c>
      <c r="AH70" s="120"/>
      <c r="AI70" s="120" t="s">
        <v>73</v>
      </c>
      <c r="AJ70" s="119">
        <v>86</v>
      </c>
      <c r="AK70" s="117"/>
      <c r="AL70" s="119">
        <v>132</v>
      </c>
    </row>
    <row r="71" spans="1:38" ht="14.25" thickTop="1" thickBot="1">
      <c r="A71" s="112">
        <v>1987</v>
      </c>
      <c r="B71" s="124"/>
      <c r="C71" s="122"/>
      <c r="D71" s="117"/>
      <c r="E71" s="120" t="s">
        <v>73</v>
      </c>
      <c r="F71" s="120" t="s">
        <v>73</v>
      </c>
      <c r="G71" s="120" t="s">
        <v>73</v>
      </c>
      <c r="H71" s="120" t="s">
        <v>73</v>
      </c>
      <c r="I71" s="120" t="s">
        <v>73</v>
      </c>
      <c r="J71" s="120"/>
      <c r="K71" s="120">
        <v>161</v>
      </c>
      <c r="L71" s="120">
        <v>136</v>
      </c>
      <c r="M71" s="120">
        <v>132</v>
      </c>
      <c r="N71" s="120" t="s">
        <v>73</v>
      </c>
      <c r="O71" s="120" t="s">
        <v>73</v>
      </c>
      <c r="P71" s="120"/>
      <c r="Q71" s="120" t="s">
        <v>73</v>
      </c>
      <c r="R71" s="120">
        <v>121</v>
      </c>
      <c r="S71" s="120">
        <v>121</v>
      </c>
      <c r="T71" s="120" t="s">
        <v>73</v>
      </c>
      <c r="U71" s="120">
        <v>134</v>
      </c>
      <c r="V71" s="120"/>
      <c r="W71" s="120">
        <v>135</v>
      </c>
      <c r="X71" s="120" t="s">
        <v>73</v>
      </c>
      <c r="Y71" s="120" t="s">
        <v>73</v>
      </c>
      <c r="Z71" s="120" t="s">
        <v>73</v>
      </c>
      <c r="AA71" s="120">
        <v>143</v>
      </c>
      <c r="AB71" s="120"/>
      <c r="AC71" s="120" t="s">
        <v>73</v>
      </c>
      <c r="AD71" s="120" t="s">
        <v>73</v>
      </c>
      <c r="AE71" s="120">
        <v>68</v>
      </c>
      <c r="AF71" s="120" t="s">
        <v>73</v>
      </c>
      <c r="AG71" s="120" t="s">
        <v>73</v>
      </c>
      <c r="AH71" s="120"/>
      <c r="AI71" s="120" t="s">
        <v>73</v>
      </c>
      <c r="AJ71" s="119">
        <v>89</v>
      </c>
      <c r="AK71" s="117"/>
      <c r="AL71" s="119">
        <v>132</v>
      </c>
    </row>
    <row r="72" spans="1:38" ht="14.25" thickTop="1" thickBot="1">
      <c r="A72" s="112">
        <v>1988</v>
      </c>
      <c r="B72" s="124"/>
      <c r="C72" s="122"/>
      <c r="D72" s="117"/>
      <c r="E72" s="120" t="s">
        <v>73</v>
      </c>
      <c r="F72" s="120" t="s">
        <v>73</v>
      </c>
      <c r="G72" s="120" t="s">
        <v>73</v>
      </c>
      <c r="H72" s="120" t="s">
        <v>73</v>
      </c>
      <c r="I72" s="120" t="s">
        <v>73</v>
      </c>
      <c r="J72" s="120"/>
      <c r="K72" s="120">
        <v>163</v>
      </c>
      <c r="L72" s="120">
        <v>146</v>
      </c>
      <c r="M72" s="120">
        <v>139</v>
      </c>
      <c r="N72" s="120" t="s">
        <v>73</v>
      </c>
      <c r="O72" s="120" t="s">
        <v>73</v>
      </c>
      <c r="P72" s="120"/>
      <c r="Q72" s="120" t="s">
        <v>73</v>
      </c>
      <c r="R72" s="120">
        <v>129</v>
      </c>
      <c r="S72" s="120">
        <v>118</v>
      </c>
      <c r="T72" s="120" t="s">
        <v>73</v>
      </c>
      <c r="U72" s="120">
        <v>132</v>
      </c>
      <c r="V72" s="120"/>
      <c r="W72" s="120">
        <v>142</v>
      </c>
      <c r="X72" s="120" t="s">
        <v>73</v>
      </c>
      <c r="Y72" s="120" t="s">
        <v>73</v>
      </c>
      <c r="Z72" s="120" t="s">
        <v>73</v>
      </c>
      <c r="AA72" s="120">
        <v>158</v>
      </c>
      <c r="AB72" s="120"/>
      <c r="AC72" s="120" t="s">
        <v>73</v>
      </c>
      <c r="AD72" s="120" t="s">
        <v>73</v>
      </c>
      <c r="AE72" s="120">
        <v>80</v>
      </c>
      <c r="AF72" s="120" t="s">
        <v>73</v>
      </c>
      <c r="AG72" s="120" t="s">
        <v>73</v>
      </c>
      <c r="AH72" s="120"/>
      <c r="AI72" s="120" t="s">
        <v>73</v>
      </c>
      <c r="AJ72" s="119">
        <v>87</v>
      </c>
      <c r="AK72" s="117"/>
      <c r="AL72" s="119">
        <v>137</v>
      </c>
    </row>
    <row r="73" spans="1:38" ht="14.25" thickTop="1" thickBot="1">
      <c r="A73" s="112">
        <v>1989</v>
      </c>
      <c r="B73" s="124"/>
      <c r="C73" s="122"/>
      <c r="D73" s="117"/>
      <c r="E73" s="120" t="s">
        <v>73</v>
      </c>
      <c r="F73" s="120" t="s">
        <v>73</v>
      </c>
      <c r="G73" s="120" t="s">
        <v>73</v>
      </c>
      <c r="H73" s="120" t="s">
        <v>73</v>
      </c>
      <c r="I73" s="120" t="s">
        <v>73</v>
      </c>
      <c r="J73" s="120"/>
      <c r="K73" s="120">
        <v>160</v>
      </c>
      <c r="L73" s="120">
        <v>133</v>
      </c>
      <c r="M73" s="120">
        <v>128</v>
      </c>
      <c r="N73" s="120" t="s">
        <v>73</v>
      </c>
      <c r="O73" s="120" t="s">
        <v>73</v>
      </c>
      <c r="P73" s="120"/>
      <c r="Q73" s="120" t="s">
        <v>73</v>
      </c>
      <c r="R73" s="120">
        <v>111</v>
      </c>
      <c r="S73" s="120">
        <v>115</v>
      </c>
      <c r="T73" s="120" t="s">
        <v>73</v>
      </c>
      <c r="U73" s="120">
        <v>140</v>
      </c>
      <c r="V73" s="120"/>
      <c r="W73" s="120">
        <v>145</v>
      </c>
      <c r="X73" s="120" t="s">
        <v>73</v>
      </c>
      <c r="Y73" s="120" t="s">
        <v>73</v>
      </c>
      <c r="Z73" s="120" t="s">
        <v>73</v>
      </c>
      <c r="AA73" s="120">
        <v>143</v>
      </c>
      <c r="AB73" s="120"/>
      <c r="AC73" s="120" t="s">
        <v>73</v>
      </c>
      <c r="AD73" s="120" t="s">
        <v>73</v>
      </c>
      <c r="AE73" s="120">
        <v>69</v>
      </c>
      <c r="AF73" s="120" t="s">
        <v>73</v>
      </c>
      <c r="AG73" s="120" t="s">
        <v>73</v>
      </c>
      <c r="AH73" s="120"/>
      <c r="AI73" s="120" t="s">
        <v>73</v>
      </c>
      <c r="AJ73" s="119">
        <v>88</v>
      </c>
      <c r="AK73" s="117"/>
      <c r="AL73" s="119">
        <v>131</v>
      </c>
    </row>
    <row r="74" spans="1:38" ht="14.25" thickTop="1" thickBot="1">
      <c r="A74" s="112">
        <v>1990</v>
      </c>
      <c r="B74" s="124"/>
      <c r="C74" s="122"/>
      <c r="D74" s="117"/>
      <c r="E74" s="120" t="s">
        <v>73</v>
      </c>
      <c r="F74" s="120" t="s">
        <v>73</v>
      </c>
      <c r="G74" s="120" t="s">
        <v>73</v>
      </c>
      <c r="H74" s="120" t="s">
        <v>73</v>
      </c>
      <c r="I74" s="120" t="s">
        <v>73</v>
      </c>
      <c r="J74" s="120"/>
      <c r="K74" s="120">
        <v>164</v>
      </c>
      <c r="L74" s="120">
        <v>139</v>
      </c>
      <c r="M74" s="120">
        <v>127</v>
      </c>
      <c r="N74" s="120" t="s">
        <v>73</v>
      </c>
      <c r="O74" s="120" t="s">
        <v>73</v>
      </c>
      <c r="P74" s="120"/>
      <c r="Q74" s="120" t="s">
        <v>73</v>
      </c>
      <c r="R74" s="120">
        <v>123</v>
      </c>
      <c r="S74" s="120">
        <v>113</v>
      </c>
      <c r="T74" s="120" t="s">
        <v>73</v>
      </c>
      <c r="U74" s="120">
        <v>133</v>
      </c>
      <c r="V74" s="120"/>
      <c r="W74" s="120">
        <v>144</v>
      </c>
      <c r="X74" s="120" t="s">
        <v>73</v>
      </c>
      <c r="Y74" s="120" t="s">
        <v>73</v>
      </c>
      <c r="Z74" s="120" t="s">
        <v>73</v>
      </c>
      <c r="AA74" s="120">
        <v>151</v>
      </c>
      <c r="AB74" s="120"/>
      <c r="AC74" s="120" t="s">
        <v>73</v>
      </c>
      <c r="AD74" s="120" t="s">
        <v>73</v>
      </c>
      <c r="AE74" s="120">
        <v>80</v>
      </c>
      <c r="AF74" s="120" t="s">
        <v>73</v>
      </c>
      <c r="AG74" s="120" t="s">
        <v>73</v>
      </c>
      <c r="AH74" s="120"/>
      <c r="AI74" s="120" t="s">
        <v>73</v>
      </c>
      <c r="AJ74" s="119">
        <v>79</v>
      </c>
      <c r="AK74" s="117"/>
      <c r="AL74" s="119">
        <v>132</v>
      </c>
    </row>
    <row r="75" spans="1:38" ht="14.25" thickTop="1" thickBot="1">
      <c r="A75" s="112">
        <v>1991</v>
      </c>
      <c r="B75" s="124"/>
      <c r="C75" s="122"/>
      <c r="D75" s="117"/>
      <c r="E75" s="120" t="s">
        <v>73</v>
      </c>
      <c r="F75" s="120" t="s">
        <v>73</v>
      </c>
      <c r="G75" s="120" t="s">
        <v>73</v>
      </c>
      <c r="H75" s="120" t="s">
        <v>73</v>
      </c>
      <c r="I75" s="120" t="s">
        <v>73</v>
      </c>
      <c r="J75" s="120"/>
      <c r="K75" s="120">
        <v>159</v>
      </c>
      <c r="L75" s="120">
        <v>135</v>
      </c>
      <c r="M75" s="120">
        <v>120</v>
      </c>
      <c r="N75" s="120" t="s">
        <v>73</v>
      </c>
      <c r="O75" s="120" t="s">
        <v>73</v>
      </c>
      <c r="P75" s="120"/>
      <c r="Q75" s="120" t="s">
        <v>73</v>
      </c>
      <c r="R75" s="120">
        <v>124</v>
      </c>
      <c r="S75" s="120">
        <v>110</v>
      </c>
      <c r="T75" s="120" t="s">
        <v>73</v>
      </c>
      <c r="U75" s="120">
        <v>136</v>
      </c>
      <c r="V75" s="120"/>
      <c r="W75" s="120">
        <v>135</v>
      </c>
      <c r="X75" s="120" t="s">
        <v>73</v>
      </c>
      <c r="Y75" s="120" t="s">
        <v>73</v>
      </c>
      <c r="Z75" s="120" t="s">
        <v>73</v>
      </c>
      <c r="AA75" s="120">
        <v>151</v>
      </c>
      <c r="AB75" s="120"/>
      <c r="AC75" s="120" t="s">
        <v>73</v>
      </c>
      <c r="AD75" s="120" t="s">
        <v>73</v>
      </c>
      <c r="AE75" s="120">
        <v>71</v>
      </c>
      <c r="AF75" s="120" t="s">
        <v>73</v>
      </c>
      <c r="AG75" s="120" t="s">
        <v>73</v>
      </c>
      <c r="AH75" s="120"/>
      <c r="AI75" s="120" t="s">
        <v>73</v>
      </c>
      <c r="AJ75" s="119">
        <v>86</v>
      </c>
      <c r="AK75" s="117"/>
      <c r="AL75" s="119">
        <v>128</v>
      </c>
    </row>
    <row r="76" spans="1:38" ht="14.25" thickTop="1" thickBot="1">
      <c r="A76" s="112">
        <v>1992</v>
      </c>
      <c r="B76" s="124"/>
      <c r="C76" s="122"/>
      <c r="D76" s="117"/>
      <c r="E76" s="120" t="s">
        <v>73</v>
      </c>
      <c r="F76" s="120" t="s">
        <v>73</v>
      </c>
      <c r="G76" s="120" t="s">
        <v>73</v>
      </c>
      <c r="H76" s="120" t="s">
        <v>73</v>
      </c>
      <c r="I76" s="120" t="s">
        <v>73</v>
      </c>
      <c r="J76" s="120"/>
      <c r="K76" s="120">
        <v>155</v>
      </c>
      <c r="L76" s="120">
        <v>143</v>
      </c>
      <c r="M76" s="120">
        <v>118</v>
      </c>
      <c r="N76" s="120" t="s">
        <v>73</v>
      </c>
      <c r="O76" s="120" t="s">
        <v>73</v>
      </c>
      <c r="P76" s="120"/>
      <c r="Q76" s="120" t="s">
        <v>73</v>
      </c>
      <c r="R76" s="120">
        <v>119</v>
      </c>
      <c r="S76" s="120">
        <v>110</v>
      </c>
      <c r="T76" s="120" t="s">
        <v>73</v>
      </c>
      <c r="U76" s="120">
        <v>138</v>
      </c>
      <c r="V76" s="120"/>
      <c r="W76" s="120">
        <v>136</v>
      </c>
      <c r="X76" s="120" t="s">
        <v>73</v>
      </c>
      <c r="Y76" s="120" t="s">
        <v>73</v>
      </c>
      <c r="Z76" s="120" t="s">
        <v>73</v>
      </c>
      <c r="AA76" s="120">
        <v>149</v>
      </c>
      <c r="AB76" s="120"/>
      <c r="AC76" s="120" t="s">
        <v>73</v>
      </c>
      <c r="AD76" s="120" t="s">
        <v>73</v>
      </c>
      <c r="AE76" s="120">
        <v>78</v>
      </c>
      <c r="AF76" s="120" t="s">
        <v>73</v>
      </c>
      <c r="AG76" s="120" t="s">
        <v>73</v>
      </c>
      <c r="AH76" s="120"/>
      <c r="AI76" s="120" t="s">
        <v>73</v>
      </c>
      <c r="AJ76" s="119">
        <v>86</v>
      </c>
      <c r="AK76" s="117"/>
      <c r="AL76" s="119">
        <v>127</v>
      </c>
    </row>
    <row r="77" spans="1:38" ht="14.25" thickTop="1" thickBot="1">
      <c r="A77" s="112">
        <v>1993</v>
      </c>
      <c r="B77" s="124"/>
      <c r="C77" s="122"/>
      <c r="D77" s="117"/>
      <c r="E77" s="120" t="s">
        <v>73</v>
      </c>
      <c r="F77" s="120" t="s">
        <v>73</v>
      </c>
      <c r="G77" s="120" t="s">
        <v>73</v>
      </c>
      <c r="H77" s="120" t="s">
        <v>73</v>
      </c>
      <c r="I77" s="120" t="s">
        <v>73</v>
      </c>
      <c r="J77" s="120"/>
      <c r="K77" s="120">
        <v>150</v>
      </c>
      <c r="L77" s="120">
        <v>134</v>
      </c>
      <c r="M77" s="120">
        <v>114</v>
      </c>
      <c r="N77" s="120" t="s">
        <v>73</v>
      </c>
      <c r="O77" s="120" t="s">
        <v>73</v>
      </c>
      <c r="P77" s="120"/>
      <c r="Q77" s="120" t="s">
        <v>73</v>
      </c>
      <c r="R77" s="120">
        <v>118</v>
      </c>
      <c r="S77" s="120">
        <v>103</v>
      </c>
      <c r="T77" s="120" t="s">
        <v>73</v>
      </c>
      <c r="U77" s="120">
        <v>132</v>
      </c>
      <c r="V77" s="120"/>
      <c r="W77" s="120">
        <v>136</v>
      </c>
      <c r="X77" s="120" t="s">
        <v>73</v>
      </c>
      <c r="Y77" s="120" t="s">
        <v>73</v>
      </c>
      <c r="Z77" s="120" t="s">
        <v>73</v>
      </c>
      <c r="AA77" s="120">
        <v>147</v>
      </c>
      <c r="AB77" s="120"/>
      <c r="AC77" s="120" t="s">
        <v>73</v>
      </c>
      <c r="AD77" s="120" t="s">
        <v>73</v>
      </c>
      <c r="AE77" s="120">
        <v>70</v>
      </c>
      <c r="AF77" s="120" t="s">
        <v>73</v>
      </c>
      <c r="AG77" s="120" t="s">
        <v>73</v>
      </c>
      <c r="AH77" s="120"/>
      <c r="AI77" s="120" t="s">
        <v>73</v>
      </c>
      <c r="AJ77" s="119">
        <v>80</v>
      </c>
      <c r="AK77" s="117"/>
      <c r="AL77" s="119">
        <v>123</v>
      </c>
    </row>
    <row r="78" spans="1:38" ht="14.25" thickTop="1" thickBot="1">
      <c r="A78" s="112">
        <v>1994</v>
      </c>
      <c r="B78" s="124"/>
      <c r="C78" s="122"/>
      <c r="D78" s="117"/>
      <c r="E78" s="120" t="s">
        <v>73</v>
      </c>
      <c r="F78" s="120" t="s">
        <v>73</v>
      </c>
      <c r="G78" s="120" t="s">
        <v>73</v>
      </c>
      <c r="H78" s="120" t="s">
        <v>73</v>
      </c>
      <c r="I78" s="120" t="s">
        <v>73</v>
      </c>
      <c r="J78" s="120"/>
      <c r="K78" s="120">
        <v>153</v>
      </c>
      <c r="L78" s="120">
        <v>147</v>
      </c>
      <c r="M78" s="120">
        <v>121</v>
      </c>
      <c r="N78" s="120" t="s">
        <v>73</v>
      </c>
      <c r="O78" s="120" t="s">
        <v>73</v>
      </c>
      <c r="P78" s="120"/>
      <c r="Q78" s="120" t="s">
        <v>73</v>
      </c>
      <c r="R78" s="120">
        <v>116</v>
      </c>
      <c r="S78" s="120">
        <v>108</v>
      </c>
      <c r="T78" s="120" t="s">
        <v>73</v>
      </c>
      <c r="U78" s="120">
        <v>142</v>
      </c>
      <c r="V78" s="120"/>
      <c r="W78" s="120">
        <v>139</v>
      </c>
      <c r="X78" s="120" t="s">
        <v>73</v>
      </c>
      <c r="Y78" s="120" t="s">
        <v>73</v>
      </c>
      <c r="Z78" s="120" t="s">
        <v>73</v>
      </c>
      <c r="AA78" s="120">
        <v>150</v>
      </c>
      <c r="AB78" s="120"/>
      <c r="AC78" s="120" t="s">
        <v>73</v>
      </c>
      <c r="AD78" s="120" t="s">
        <v>73</v>
      </c>
      <c r="AE78" s="120">
        <v>90</v>
      </c>
      <c r="AF78" s="120" t="s">
        <v>73</v>
      </c>
      <c r="AG78" s="120" t="s">
        <v>73</v>
      </c>
      <c r="AH78" s="120"/>
      <c r="AI78" s="120" t="s">
        <v>73</v>
      </c>
      <c r="AJ78" s="119">
        <v>82</v>
      </c>
      <c r="AK78" s="117"/>
      <c r="AL78" s="119">
        <v>129</v>
      </c>
    </row>
    <row r="79" spans="1:38" ht="14.25" thickTop="1" thickBot="1">
      <c r="A79" s="112">
        <v>1995</v>
      </c>
      <c r="B79" s="124"/>
      <c r="C79" s="122"/>
      <c r="D79" s="117"/>
      <c r="E79" s="120" t="s">
        <v>73</v>
      </c>
      <c r="F79" s="120" t="s">
        <v>73</v>
      </c>
      <c r="G79" s="120">
        <v>101</v>
      </c>
      <c r="H79" s="120" t="s">
        <v>73</v>
      </c>
      <c r="I79" s="120">
        <v>135</v>
      </c>
      <c r="J79" s="120"/>
      <c r="K79" s="120">
        <v>154</v>
      </c>
      <c r="L79" s="120">
        <v>132</v>
      </c>
      <c r="M79" s="120">
        <v>120</v>
      </c>
      <c r="N79" s="120">
        <v>144</v>
      </c>
      <c r="O79" s="120">
        <v>156</v>
      </c>
      <c r="P79" s="120"/>
      <c r="Q79" s="120" t="s">
        <v>73</v>
      </c>
      <c r="R79" s="120">
        <v>127</v>
      </c>
      <c r="S79" s="120">
        <v>118</v>
      </c>
      <c r="T79" s="120" t="s">
        <v>73</v>
      </c>
      <c r="U79" s="120">
        <v>144</v>
      </c>
      <c r="V79" s="120"/>
      <c r="W79" s="120">
        <v>139</v>
      </c>
      <c r="X79" s="120" t="s">
        <v>73</v>
      </c>
      <c r="Y79" s="121">
        <v>115</v>
      </c>
      <c r="Z79" s="120" t="s">
        <v>73</v>
      </c>
      <c r="AA79" s="120">
        <v>163</v>
      </c>
      <c r="AB79" s="120"/>
      <c r="AC79" s="120">
        <v>76</v>
      </c>
      <c r="AD79" s="120" t="s">
        <v>73</v>
      </c>
      <c r="AE79" s="120">
        <v>77</v>
      </c>
      <c r="AF79" s="120" t="s">
        <v>73</v>
      </c>
      <c r="AG79" s="120">
        <v>137</v>
      </c>
      <c r="AH79" s="120"/>
      <c r="AI79" s="120" t="s">
        <v>73</v>
      </c>
      <c r="AJ79" s="119">
        <v>80</v>
      </c>
      <c r="AK79" s="117"/>
      <c r="AL79" s="119">
        <v>130</v>
      </c>
    </row>
    <row r="80" spans="1:38" ht="14.25" thickTop="1" thickBot="1">
      <c r="A80" s="112">
        <v>1996</v>
      </c>
      <c r="B80" s="124"/>
      <c r="C80" s="122"/>
      <c r="D80" s="117"/>
      <c r="E80" s="120" t="s">
        <v>73</v>
      </c>
      <c r="F80" s="120" t="s">
        <v>73</v>
      </c>
      <c r="G80" s="120" t="s">
        <v>73</v>
      </c>
      <c r="H80" s="120" t="s">
        <v>73</v>
      </c>
      <c r="I80" s="120" t="s">
        <v>73</v>
      </c>
      <c r="J80" s="120"/>
      <c r="K80" s="120">
        <v>166</v>
      </c>
      <c r="L80" s="120">
        <v>138</v>
      </c>
      <c r="M80" s="120">
        <v>132</v>
      </c>
      <c r="N80" s="120">
        <v>170</v>
      </c>
      <c r="O80" s="120">
        <v>146</v>
      </c>
      <c r="P80" s="120"/>
      <c r="Q80" s="120" t="s">
        <v>73</v>
      </c>
      <c r="R80" s="120">
        <v>116</v>
      </c>
      <c r="S80" s="120">
        <v>108</v>
      </c>
      <c r="T80" s="120" t="s">
        <v>73</v>
      </c>
      <c r="U80" s="120">
        <v>149</v>
      </c>
      <c r="V80" s="120"/>
      <c r="W80" s="120">
        <v>140</v>
      </c>
      <c r="X80" s="120" t="s">
        <v>73</v>
      </c>
      <c r="Y80" s="120">
        <v>114</v>
      </c>
      <c r="Z80" s="120" t="s">
        <v>73</v>
      </c>
      <c r="AA80" s="120">
        <v>147</v>
      </c>
      <c r="AB80" s="120"/>
      <c r="AC80" s="120">
        <v>79</v>
      </c>
      <c r="AD80" s="120">
        <v>115</v>
      </c>
      <c r="AE80" s="120">
        <v>89</v>
      </c>
      <c r="AF80" s="120" t="s">
        <v>73</v>
      </c>
      <c r="AG80" s="120">
        <v>137</v>
      </c>
      <c r="AH80" s="120"/>
      <c r="AI80" s="120" t="s">
        <v>73</v>
      </c>
      <c r="AJ80" s="119">
        <v>81</v>
      </c>
      <c r="AK80" s="117"/>
      <c r="AL80" s="119">
        <v>133</v>
      </c>
    </row>
    <row r="81" spans="1:38" ht="14.25" thickTop="1" thickBot="1">
      <c r="A81" s="112">
        <v>1997</v>
      </c>
      <c r="B81" s="124"/>
      <c r="C81" s="122"/>
      <c r="D81" s="117"/>
      <c r="E81" s="120" t="s">
        <v>73</v>
      </c>
      <c r="F81" s="120" t="s">
        <v>73</v>
      </c>
      <c r="G81" s="120" t="s">
        <v>73</v>
      </c>
      <c r="H81" s="120" t="s">
        <v>73</v>
      </c>
      <c r="I81" s="120" t="s">
        <v>73</v>
      </c>
      <c r="J81" s="120"/>
      <c r="K81" s="120">
        <v>153</v>
      </c>
      <c r="L81" s="120">
        <v>146</v>
      </c>
      <c r="M81" s="120">
        <v>121</v>
      </c>
      <c r="N81" s="120" t="s">
        <v>73</v>
      </c>
      <c r="O81" s="120" t="s">
        <v>73</v>
      </c>
      <c r="P81" s="120"/>
      <c r="Q81" s="120" t="s">
        <v>73</v>
      </c>
      <c r="R81" s="120">
        <v>119</v>
      </c>
      <c r="S81" s="120">
        <v>110</v>
      </c>
      <c r="T81" s="120" t="s">
        <v>73</v>
      </c>
      <c r="U81" s="120">
        <v>152</v>
      </c>
      <c r="V81" s="120"/>
      <c r="W81" s="120">
        <v>147</v>
      </c>
      <c r="X81" s="120" t="s">
        <v>73</v>
      </c>
      <c r="Y81" s="120" t="s">
        <v>73</v>
      </c>
      <c r="Z81" s="120" t="s">
        <v>73</v>
      </c>
      <c r="AA81" s="120">
        <v>158</v>
      </c>
      <c r="AB81" s="120"/>
      <c r="AC81" s="120" t="s">
        <v>73</v>
      </c>
      <c r="AD81" s="120" t="s">
        <v>73</v>
      </c>
      <c r="AE81" s="120">
        <v>83</v>
      </c>
      <c r="AF81" s="120" t="s">
        <v>73</v>
      </c>
      <c r="AG81" s="120" t="s">
        <v>73</v>
      </c>
      <c r="AH81" s="120"/>
      <c r="AI81" s="120" t="s">
        <v>73</v>
      </c>
      <c r="AJ81" s="119">
        <v>77</v>
      </c>
      <c r="AK81" s="117"/>
      <c r="AL81" s="119">
        <v>130</v>
      </c>
    </row>
    <row r="82" spans="1:38" ht="14.25" thickTop="1" thickBot="1">
      <c r="A82" s="112">
        <v>1998</v>
      </c>
      <c r="B82" s="124"/>
      <c r="C82" s="122"/>
      <c r="D82" s="117"/>
      <c r="E82" s="120" t="s">
        <v>73</v>
      </c>
      <c r="F82" s="120">
        <v>100</v>
      </c>
      <c r="G82" s="120" t="s">
        <v>73</v>
      </c>
      <c r="H82" s="120" t="s">
        <v>73</v>
      </c>
      <c r="I82" s="120" t="s">
        <v>73</v>
      </c>
      <c r="J82" s="120"/>
      <c r="K82" s="120">
        <v>155</v>
      </c>
      <c r="L82" s="120">
        <v>146</v>
      </c>
      <c r="M82" s="120">
        <v>127</v>
      </c>
      <c r="N82" s="120">
        <v>172</v>
      </c>
      <c r="O82" s="120">
        <v>175</v>
      </c>
      <c r="P82" s="120"/>
      <c r="Q82" s="120" t="s">
        <v>73</v>
      </c>
      <c r="R82" s="120">
        <v>105</v>
      </c>
      <c r="S82" s="120">
        <v>122</v>
      </c>
      <c r="T82" s="120" t="s">
        <v>73</v>
      </c>
      <c r="U82" s="120">
        <v>177</v>
      </c>
      <c r="V82" s="120"/>
      <c r="W82" s="120">
        <v>126</v>
      </c>
      <c r="X82" s="120" t="s">
        <v>73</v>
      </c>
      <c r="Y82" s="120">
        <v>125</v>
      </c>
      <c r="Z82" s="120" t="s">
        <v>73</v>
      </c>
      <c r="AA82" s="120">
        <v>166</v>
      </c>
      <c r="AB82" s="120"/>
      <c r="AC82" s="120">
        <v>94</v>
      </c>
      <c r="AD82" s="120" t="s">
        <v>73</v>
      </c>
      <c r="AE82" s="120">
        <v>84</v>
      </c>
      <c r="AF82" s="120" t="s">
        <v>73</v>
      </c>
      <c r="AG82" s="120">
        <v>134</v>
      </c>
      <c r="AH82" s="120"/>
      <c r="AI82" s="120" t="s">
        <v>73</v>
      </c>
      <c r="AJ82" s="119">
        <v>91</v>
      </c>
      <c r="AK82" s="117"/>
      <c r="AL82" s="119">
        <v>133</v>
      </c>
    </row>
    <row r="83" spans="1:38" ht="14.25" thickTop="1" thickBot="1">
      <c r="A83" s="112">
        <v>1999</v>
      </c>
      <c r="B83" s="124"/>
      <c r="C83" s="122"/>
      <c r="D83" s="117"/>
      <c r="E83" s="120" t="s">
        <v>73</v>
      </c>
      <c r="F83" s="120">
        <v>138</v>
      </c>
      <c r="G83" s="120" t="s">
        <v>73</v>
      </c>
      <c r="H83" s="120" t="s">
        <v>73</v>
      </c>
      <c r="I83" s="120" t="s">
        <v>73</v>
      </c>
      <c r="J83" s="120"/>
      <c r="K83" s="120">
        <v>155</v>
      </c>
      <c r="L83" s="120">
        <v>154</v>
      </c>
      <c r="M83" s="120">
        <v>126</v>
      </c>
      <c r="N83" s="120">
        <v>142</v>
      </c>
      <c r="O83" s="120">
        <v>178</v>
      </c>
      <c r="P83" s="120"/>
      <c r="Q83" s="120" t="s">
        <v>73</v>
      </c>
      <c r="R83" s="120">
        <v>126</v>
      </c>
      <c r="S83" s="120">
        <v>107</v>
      </c>
      <c r="T83" s="120" t="s">
        <v>73</v>
      </c>
      <c r="U83" s="120">
        <v>160</v>
      </c>
      <c r="V83" s="120"/>
      <c r="W83" s="120">
        <v>131</v>
      </c>
      <c r="X83" s="120" t="s">
        <v>73</v>
      </c>
      <c r="Y83" s="120">
        <v>113</v>
      </c>
      <c r="Z83" s="120" t="s">
        <v>73</v>
      </c>
      <c r="AA83" s="120">
        <v>153</v>
      </c>
      <c r="AB83" s="120"/>
      <c r="AC83" s="120" t="s">
        <v>73</v>
      </c>
      <c r="AD83" s="120" t="s">
        <v>73</v>
      </c>
      <c r="AE83" s="120">
        <v>95</v>
      </c>
      <c r="AF83" s="120" t="s">
        <v>73</v>
      </c>
      <c r="AG83" s="120">
        <v>156</v>
      </c>
      <c r="AH83" s="120"/>
      <c r="AI83" s="120" t="s">
        <v>73</v>
      </c>
      <c r="AJ83" s="119">
        <v>86</v>
      </c>
      <c r="AK83" s="117"/>
      <c r="AL83" s="119">
        <v>133</v>
      </c>
    </row>
    <row r="84" spans="1:38" ht="14.25" thickTop="1" thickBot="1">
      <c r="A84" s="112">
        <v>2000</v>
      </c>
      <c r="B84" s="124"/>
      <c r="C84" s="122"/>
      <c r="D84" s="117"/>
      <c r="E84" s="120" t="s">
        <v>73</v>
      </c>
      <c r="F84" s="120">
        <v>143</v>
      </c>
      <c r="G84" s="120" t="s">
        <v>73</v>
      </c>
      <c r="H84" s="120" t="s">
        <v>73</v>
      </c>
      <c r="I84" s="120" t="s">
        <v>73</v>
      </c>
      <c r="J84" s="120"/>
      <c r="K84" s="120">
        <v>161</v>
      </c>
      <c r="L84" s="120">
        <v>153</v>
      </c>
      <c r="M84" s="120">
        <v>131</v>
      </c>
      <c r="N84" s="120">
        <v>147</v>
      </c>
      <c r="O84" s="120">
        <v>151</v>
      </c>
      <c r="P84" s="120"/>
      <c r="Q84" s="120" t="s">
        <v>73</v>
      </c>
      <c r="R84" s="120">
        <v>110</v>
      </c>
      <c r="S84" s="120">
        <v>114</v>
      </c>
      <c r="T84" s="120" t="s">
        <v>73</v>
      </c>
      <c r="U84" s="120">
        <v>148</v>
      </c>
      <c r="V84" s="120"/>
      <c r="W84" s="120">
        <v>150</v>
      </c>
      <c r="X84" s="120">
        <v>73</v>
      </c>
      <c r="Y84" s="120">
        <v>123</v>
      </c>
      <c r="Z84" s="120">
        <v>98</v>
      </c>
      <c r="AA84" s="120">
        <v>162</v>
      </c>
      <c r="AB84" s="120"/>
      <c r="AC84" s="120">
        <v>71</v>
      </c>
      <c r="AD84" s="120" t="s">
        <v>73</v>
      </c>
      <c r="AE84" s="120">
        <v>99</v>
      </c>
      <c r="AF84" s="120" t="s">
        <v>73</v>
      </c>
      <c r="AG84" s="120">
        <v>148</v>
      </c>
      <c r="AH84" s="120"/>
      <c r="AI84" s="120" t="s">
        <v>73</v>
      </c>
      <c r="AJ84" s="119">
        <v>88</v>
      </c>
      <c r="AK84" s="117"/>
      <c r="AL84" s="119">
        <v>136</v>
      </c>
    </row>
    <row r="85" spans="1:38" ht="14.25" thickTop="1" thickBot="1">
      <c r="A85" s="112">
        <v>2001</v>
      </c>
      <c r="B85" s="124"/>
      <c r="C85" s="122"/>
      <c r="D85" s="117"/>
      <c r="E85" s="120" t="s">
        <v>73</v>
      </c>
      <c r="F85" s="120">
        <v>123</v>
      </c>
      <c r="G85" s="120" t="s">
        <v>73</v>
      </c>
      <c r="H85" s="120" t="s">
        <v>73</v>
      </c>
      <c r="I85" s="120">
        <v>127</v>
      </c>
      <c r="J85" s="120"/>
      <c r="K85" s="120">
        <v>152</v>
      </c>
      <c r="L85" s="120">
        <v>140</v>
      </c>
      <c r="M85" s="120">
        <v>120</v>
      </c>
      <c r="N85" s="120">
        <v>129</v>
      </c>
      <c r="O85" s="120">
        <v>148</v>
      </c>
      <c r="P85" s="120"/>
      <c r="Q85" s="120" t="s">
        <v>73</v>
      </c>
      <c r="R85" s="120">
        <v>119</v>
      </c>
      <c r="S85" s="120">
        <v>110</v>
      </c>
      <c r="T85" s="120" t="s">
        <v>73</v>
      </c>
      <c r="U85" s="120">
        <v>140</v>
      </c>
      <c r="V85" s="120"/>
      <c r="W85" s="120">
        <v>128</v>
      </c>
      <c r="X85" s="120">
        <v>70</v>
      </c>
      <c r="Y85" s="120">
        <v>117</v>
      </c>
      <c r="Z85" s="120">
        <v>104</v>
      </c>
      <c r="AA85" s="120">
        <v>164</v>
      </c>
      <c r="AB85" s="120"/>
      <c r="AC85" s="120">
        <v>77</v>
      </c>
      <c r="AD85" s="120" t="s">
        <v>73</v>
      </c>
      <c r="AE85" s="120">
        <v>105</v>
      </c>
      <c r="AF85" s="120" t="s">
        <v>73</v>
      </c>
      <c r="AG85" s="120">
        <v>137</v>
      </c>
      <c r="AH85" s="120"/>
      <c r="AI85" s="120" t="s">
        <v>73</v>
      </c>
      <c r="AJ85" s="119">
        <v>100</v>
      </c>
      <c r="AK85" s="117"/>
      <c r="AL85" s="118">
        <v>127.4</v>
      </c>
    </row>
    <row r="86" spans="1:38" ht="14.25" thickTop="1" thickBot="1">
      <c r="A86" s="112">
        <v>2002</v>
      </c>
      <c r="B86" s="124"/>
      <c r="C86" s="122"/>
      <c r="D86" s="117"/>
      <c r="E86" s="120" t="s">
        <v>73</v>
      </c>
      <c r="F86" s="120" t="s">
        <v>73</v>
      </c>
      <c r="G86" s="120" t="s">
        <v>73</v>
      </c>
      <c r="H86" s="120" t="s">
        <v>73</v>
      </c>
      <c r="I86" s="120" t="s">
        <v>73</v>
      </c>
      <c r="J86" s="120"/>
      <c r="K86" s="120">
        <v>161</v>
      </c>
      <c r="L86" s="120">
        <v>148</v>
      </c>
      <c r="M86" s="120">
        <v>122</v>
      </c>
      <c r="N86" s="120" t="s">
        <v>73</v>
      </c>
      <c r="O86" s="120" t="s">
        <v>73</v>
      </c>
      <c r="P86" s="120"/>
      <c r="Q86" s="120" t="s">
        <v>73</v>
      </c>
      <c r="R86" s="120" t="s">
        <v>73</v>
      </c>
      <c r="S86" s="120">
        <v>122</v>
      </c>
      <c r="T86" s="120" t="s">
        <v>73</v>
      </c>
      <c r="U86" s="120" t="s">
        <v>73</v>
      </c>
      <c r="V86" s="120"/>
      <c r="W86" s="120">
        <v>146</v>
      </c>
      <c r="X86" s="120" t="s">
        <v>73</v>
      </c>
      <c r="Y86" s="120" t="s">
        <v>73</v>
      </c>
      <c r="Z86" s="120" t="s">
        <v>73</v>
      </c>
      <c r="AA86" s="120">
        <v>158</v>
      </c>
      <c r="AB86" s="120"/>
      <c r="AC86" s="120" t="s">
        <v>73</v>
      </c>
      <c r="AD86" s="120" t="s">
        <v>73</v>
      </c>
      <c r="AE86" s="120" t="s">
        <v>73</v>
      </c>
      <c r="AF86" s="120" t="s">
        <v>73</v>
      </c>
      <c r="AG86" s="120" t="s">
        <v>73</v>
      </c>
      <c r="AH86" s="120"/>
      <c r="AI86" s="120" t="s">
        <v>73</v>
      </c>
      <c r="AJ86" s="119">
        <v>91</v>
      </c>
      <c r="AK86" s="117"/>
      <c r="AL86" s="117">
        <v>137</v>
      </c>
    </row>
    <row r="87" spans="1:38" ht="14.25" thickTop="1" thickBot="1">
      <c r="A87" s="112">
        <v>2003</v>
      </c>
      <c r="B87" s="124"/>
      <c r="C87" s="122"/>
      <c r="D87" s="117"/>
      <c r="E87" s="120" t="s">
        <v>73</v>
      </c>
      <c r="F87" s="120">
        <v>144</v>
      </c>
      <c r="G87" s="120" t="s">
        <v>73</v>
      </c>
      <c r="H87" s="120" t="s">
        <v>73</v>
      </c>
      <c r="I87" s="120" t="s">
        <v>73</v>
      </c>
      <c r="J87" s="120"/>
      <c r="K87" s="120">
        <v>161</v>
      </c>
      <c r="L87" s="120">
        <v>154</v>
      </c>
      <c r="M87" s="120">
        <v>133</v>
      </c>
      <c r="N87" s="120">
        <v>158</v>
      </c>
      <c r="O87" s="120">
        <v>165</v>
      </c>
      <c r="P87" s="120"/>
      <c r="Q87" s="120" t="s">
        <v>73</v>
      </c>
      <c r="R87" s="120">
        <v>123</v>
      </c>
      <c r="S87" s="120">
        <v>122</v>
      </c>
      <c r="T87" s="120" t="s">
        <v>73</v>
      </c>
      <c r="U87" s="120">
        <v>169</v>
      </c>
      <c r="V87" s="120"/>
      <c r="W87" s="120">
        <v>130</v>
      </c>
      <c r="X87" s="120">
        <v>84</v>
      </c>
      <c r="Y87" s="120">
        <v>130</v>
      </c>
      <c r="Z87" s="120">
        <v>111</v>
      </c>
      <c r="AA87" s="120">
        <v>164</v>
      </c>
      <c r="AB87" s="120"/>
      <c r="AC87" s="120">
        <v>75</v>
      </c>
      <c r="AD87" s="120" t="s">
        <v>73</v>
      </c>
      <c r="AE87" s="120">
        <v>98</v>
      </c>
      <c r="AF87" s="120" t="s">
        <v>73</v>
      </c>
      <c r="AG87" s="120">
        <v>146</v>
      </c>
      <c r="AH87" s="120"/>
      <c r="AI87" s="120" t="s">
        <v>73</v>
      </c>
      <c r="AJ87" s="119">
        <v>102</v>
      </c>
      <c r="AK87" s="117"/>
      <c r="AL87" s="117">
        <v>136</v>
      </c>
    </row>
    <row r="88" spans="1:38" ht="14.25" thickTop="1" thickBot="1">
      <c r="A88" s="111">
        <v>2004</v>
      </c>
      <c r="B88" s="124"/>
      <c r="C88" s="106"/>
      <c r="D88" s="86"/>
      <c r="E88" s="95" t="s">
        <v>73</v>
      </c>
      <c r="F88" s="95" t="s">
        <v>73</v>
      </c>
      <c r="G88" s="95" t="s">
        <v>73</v>
      </c>
      <c r="H88" s="95" t="s">
        <v>73</v>
      </c>
      <c r="I88" s="95" t="s">
        <v>73</v>
      </c>
      <c r="J88" s="95"/>
      <c r="K88" s="95" t="s">
        <v>73</v>
      </c>
      <c r="L88" s="95" t="s">
        <v>73</v>
      </c>
      <c r="M88" s="95" t="s">
        <v>73</v>
      </c>
      <c r="N88" s="95" t="s">
        <v>73</v>
      </c>
      <c r="O88" s="95" t="s">
        <v>73</v>
      </c>
      <c r="P88" s="95"/>
      <c r="Q88" s="95" t="s">
        <v>73</v>
      </c>
      <c r="R88" s="95" t="s">
        <v>73</v>
      </c>
      <c r="S88" s="95" t="s">
        <v>73</v>
      </c>
      <c r="T88" s="95" t="s">
        <v>73</v>
      </c>
      <c r="U88" s="95" t="s">
        <v>73</v>
      </c>
      <c r="V88" s="95"/>
      <c r="W88" s="95" t="s">
        <v>73</v>
      </c>
      <c r="X88" s="95" t="s">
        <v>73</v>
      </c>
      <c r="Y88" s="95" t="s">
        <v>73</v>
      </c>
      <c r="Z88" s="95" t="s">
        <v>73</v>
      </c>
      <c r="AA88" s="95" t="s">
        <v>73</v>
      </c>
      <c r="AB88" s="95"/>
      <c r="AC88" s="95" t="s">
        <v>73</v>
      </c>
      <c r="AD88" s="95" t="s">
        <v>73</v>
      </c>
      <c r="AE88" s="95" t="s">
        <v>73</v>
      </c>
      <c r="AF88" s="95" t="s">
        <v>73</v>
      </c>
      <c r="AG88" s="95" t="s">
        <v>73</v>
      </c>
      <c r="AH88" s="95"/>
      <c r="AI88" s="95" t="s">
        <v>73</v>
      </c>
      <c r="AJ88" s="95" t="s">
        <v>73</v>
      </c>
      <c r="AK88" s="95"/>
      <c r="AL88" s="95" t="s">
        <v>73</v>
      </c>
    </row>
    <row r="89" spans="1:38" ht="14.25" thickTop="1" thickBot="1">
      <c r="A89" s="112">
        <v>2005</v>
      </c>
      <c r="B89" s="124"/>
      <c r="C89" s="105"/>
      <c r="E89" s="95" t="s">
        <v>73</v>
      </c>
      <c r="F89" s="95">
        <v>129</v>
      </c>
      <c r="G89" s="95" t="s">
        <v>73</v>
      </c>
      <c r="H89" s="95" t="s">
        <v>73</v>
      </c>
      <c r="I89" s="95">
        <v>147</v>
      </c>
      <c r="J89" s="95"/>
      <c r="K89" s="95">
        <v>146</v>
      </c>
      <c r="L89" s="95">
        <v>147</v>
      </c>
      <c r="M89" s="95">
        <v>141</v>
      </c>
      <c r="N89" s="95">
        <v>136</v>
      </c>
      <c r="O89" s="95">
        <v>171</v>
      </c>
      <c r="P89" s="95"/>
      <c r="Q89" s="95" t="s">
        <v>73</v>
      </c>
      <c r="R89" s="95">
        <v>128</v>
      </c>
      <c r="S89" s="95">
        <v>139</v>
      </c>
      <c r="T89" s="95" t="s">
        <v>73</v>
      </c>
      <c r="U89" s="95">
        <v>160</v>
      </c>
      <c r="V89" s="95"/>
      <c r="W89" s="95">
        <v>138</v>
      </c>
      <c r="X89" s="95">
        <v>67</v>
      </c>
      <c r="Y89" s="95">
        <v>124</v>
      </c>
      <c r="Z89" s="95">
        <v>121</v>
      </c>
      <c r="AA89" s="95">
        <v>161</v>
      </c>
      <c r="AB89" s="95"/>
      <c r="AC89" s="95">
        <v>92</v>
      </c>
      <c r="AD89" s="95" t="s">
        <v>73</v>
      </c>
      <c r="AE89" s="95">
        <v>113</v>
      </c>
      <c r="AF89" s="95" t="s">
        <v>73</v>
      </c>
      <c r="AG89" s="95">
        <v>147</v>
      </c>
      <c r="AH89" s="95" t="s">
        <v>73</v>
      </c>
      <c r="AI89" s="95" t="s">
        <v>73</v>
      </c>
      <c r="AJ89" s="95">
        <v>107</v>
      </c>
      <c r="AK89" s="95"/>
      <c r="AL89" s="95">
        <v>138</v>
      </c>
    </row>
    <row r="90" spans="1:38" ht="14.25" thickTop="1" thickBot="1">
      <c r="A90" s="112">
        <v>2006</v>
      </c>
      <c r="C90" s="104"/>
      <c r="E90" s="95" t="s">
        <v>73</v>
      </c>
      <c r="F90" s="95" t="s">
        <v>73</v>
      </c>
      <c r="G90" s="95" t="s">
        <v>73</v>
      </c>
      <c r="H90" s="95" t="s">
        <v>73</v>
      </c>
      <c r="I90" s="95" t="s">
        <v>73</v>
      </c>
      <c r="J90" s="95"/>
      <c r="K90" s="95" t="s">
        <v>73</v>
      </c>
      <c r="L90" s="95" t="s">
        <v>73</v>
      </c>
      <c r="M90" s="95" t="s">
        <v>73</v>
      </c>
      <c r="N90" s="95" t="s">
        <v>73</v>
      </c>
      <c r="O90" s="95" t="s">
        <v>73</v>
      </c>
      <c r="P90" s="95"/>
      <c r="Q90" s="95" t="s">
        <v>73</v>
      </c>
      <c r="R90" s="95" t="s">
        <v>73</v>
      </c>
      <c r="S90" s="95" t="s">
        <v>73</v>
      </c>
      <c r="T90" s="95" t="s">
        <v>73</v>
      </c>
      <c r="U90" s="95" t="s">
        <v>73</v>
      </c>
      <c r="V90" s="95"/>
      <c r="W90" s="95" t="s">
        <v>73</v>
      </c>
      <c r="X90" s="95" t="s">
        <v>73</v>
      </c>
      <c r="Y90" s="95" t="s">
        <v>73</v>
      </c>
      <c r="Z90" s="95" t="s">
        <v>73</v>
      </c>
      <c r="AA90" s="95" t="s">
        <v>73</v>
      </c>
      <c r="AB90" s="95"/>
      <c r="AC90" s="95" t="s">
        <v>73</v>
      </c>
      <c r="AD90" s="95" t="s">
        <v>73</v>
      </c>
      <c r="AE90" s="95" t="s">
        <v>73</v>
      </c>
      <c r="AF90" s="95" t="s">
        <v>73</v>
      </c>
      <c r="AG90" s="95" t="s">
        <v>73</v>
      </c>
      <c r="AH90" s="95"/>
      <c r="AI90" s="95" t="s">
        <v>73</v>
      </c>
      <c r="AJ90" s="95" t="s">
        <v>73</v>
      </c>
      <c r="AK90" s="95"/>
      <c r="AL90" s="95" t="s">
        <v>73</v>
      </c>
    </row>
    <row r="91" spans="1:38" ht="14.25" thickTop="1" thickBot="1">
      <c r="A91" s="112">
        <v>2007</v>
      </c>
      <c r="C91" s="104"/>
      <c r="E91" s="95" t="s">
        <v>73</v>
      </c>
      <c r="F91" s="95" t="s">
        <v>73</v>
      </c>
      <c r="G91" s="95" t="s">
        <v>73</v>
      </c>
      <c r="H91" s="95" t="s">
        <v>73</v>
      </c>
      <c r="I91" s="95" t="s">
        <v>73</v>
      </c>
      <c r="J91" s="95"/>
      <c r="K91" s="95" t="s">
        <v>73</v>
      </c>
      <c r="L91" s="95" t="s">
        <v>73</v>
      </c>
      <c r="M91" s="95" t="s">
        <v>73</v>
      </c>
      <c r="N91" s="95" t="s">
        <v>73</v>
      </c>
      <c r="O91" s="95" t="s">
        <v>73</v>
      </c>
      <c r="P91" s="95"/>
      <c r="Q91" s="95" t="s">
        <v>73</v>
      </c>
      <c r="R91" s="95" t="s">
        <v>73</v>
      </c>
      <c r="S91" s="95" t="s">
        <v>73</v>
      </c>
      <c r="T91" s="95" t="s">
        <v>73</v>
      </c>
      <c r="U91" s="95" t="s">
        <v>73</v>
      </c>
      <c r="V91" s="95"/>
      <c r="W91" s="95" t="s">
        <v>73</v>
      </c>
      <c r="X91" s="95" t="s">
        <v>73</v>
      </c>
      <c r="Y91" s="95" t="s">
        <v>73</v>
      </c>
      <c r="Z91" s="95" t="s">
        <v>73</v>
      </c>
      <c r="AA91" s="95" t="s">
        <v>73</v>
      </c>
      <c r="AB91" s="95"/>
      <c r="AC91" s="95" t="s">
        <v>73</v>
      </c>
      <c r="AD91" s="95" t="s">
        <v>73</v>
      </c>
      <c r="AE91" s="95" t="s">
        <v>73</v>
      </c>
      <c r="AF91" s="95" t="s">
        <v>73</v>
      </c>
      <c r="AG91" s="95" t="s">
        <v>73</v>
      </c>
      <c r="AH91" s="95"/>
      <c r="AI91" s="95" t="s">
        <v>73</v>
      </c>
      <c r="AJ91" s="95" t="s">
        <v>73</v>
      </c>
      <c r="AK91" s="95"/>
      <c r="AL91" s="95" t="s">
        <v>73</v>
      </c>
    </row>
    <row r="92" spans="1:38" ht="14.25" thickTop="1" thickBot="1">
      <c r="A92" s="110">
        <v>2008</v>
      </c>
      <c r="C92" s="104"/>
      <c r="E92" s="95" t="s">
        <v>73</v>
      </c>
      <c r="F92" s="95" t="s">
        <v>73</v>
      </c>
      <c r="G92" s="95" t="s">
        <v>73</v>
      </c>
      <c r="H92" s="95" t="s">
        <v>73</v>
      </c>
      <c r="I92" s="95" t="s">
        <v>73</v>
      </c>
      <c r="J92" s="95"/>
      <c r="K92" s="95" t="s">
        <v>73</v>
      </c>
      <c r="L92" s="95" t="s">
        <v>73</v>
      </c>
      <c r="M92" s="95" t="s">
        <v>73</v>
      </c>
      <c r="N92" s="95" t="s">
        <v>73</v>
      </c>
      <c r="O92" s="95" t="s">
        <v>73</v>
      </c>
      <c r="P92" s="95"/>
      <c r="Q92" s="95" t="s">
        <v>73</v>
      </c>
      <c r="R92" s="95" t="s">
        <v>73</v>
      </c>
      <c r="S92" s="95" t="s">
        <v>73</v>
      </c>
      <c r="T92" s="95" t="s">
        <v>73</v>
      </c>
      <c r="U92" s="95" t="s">
        <v>73</v>
      </c>
      <c r="V92" s="95"/>
      <c r="W92" s="95" t="s">
        <v>73</v>
      </c>
      <c r="X92" s="95" t="s">
        <v>73</v>
      </c>
      <c r="Y92" s="95" t="s">
        <v>73</v>
      </c>
      <c r="Z92" s="95" t="s">
        <v>73</v>
      </c>
      <c r="AA92" s="95" t="s">
        <v>73</v>
      </c>
      <c r="AB92" s="95"/>
      <c r="AC92" s="95" t="s">
        <v>73</v>
      </c>
      <c r="AD92" s="95" t="s">
        <v>73</v>
      </c>
      <c r="AE92" s="95" t="s">
        <v>73</v>
      </c>
      <c r="AF92" s="95" t="s">
        <v>73</v>
      </c>
      <c r="AG92" s="95" t="s">
        <v>73</v>
      </c>
      <c r="AH92" s="95"/>
      <c r="AI92" s="95" t="s">
        <v>73</v>
      </c>
      <c r="AJ92" s="95" t="s">
        <v>73</v>
      </c>
      <c r="AK92" s="95"/>
      <c r="AL92" s="95" t="s">
        <v>73</v>
      </c>
    </row>
    <row r="93" spans="1:38" ht="14.25" thickTop="1" thickBot="1">
      <c r="A93" s="110">
        <v>2009</v>
      </c>
      <c r="C93" s="104"/>
      <c r="E93" s="95" t="s">
        <v>73</v>
      </c>
      <c r="F93" s="95" t="s">
        <v>73</v>
      </c>
      <c r="G93" s="95" t="s">
        <v>73</v>
      </c>
      <c r="H93" s="95" t="s">
        <v>73</v>
      </c>
      <c r="I93" s="95" t="s">
        <v>73</v>
      </c>
      <c r="J93" s="95"/>
      <c r="K93" s="95" t="s">
        <v>73</v>
      </c>
      <c r="L93" s="95" t="s">
        <v>73</v>
      </c>
      <c r="M93" s="95" t="s">
        <v>73</v>
      </c>
      <c r="N93" s="95" t="s">
        <v>73</v>
      </c>
      <c r="O93" s="95" t="s">
        <v>73</v>
      </c>
      <c r="P93" s="95"/>
      <c r="Q93" s="95" t="s">
        <v>73</v>
      </c>
      <c r="R93" s="95" t="s">
        <v>73</v>
      </c>
      <c r="S93" s="95" t="s">
        <v>73</v>
      </c>
      <c r="T93" s="95" t="s">
        <v>73</v>
      </c>
      <c r="U93" s="95" t="s">
        <v>73</v>
      </c>
      <c r="V93" s="95"/>
      <c r="W93" s="95" t="s">
        <v>73</v>
      </c>
      <c r="X93" s="95" t="s">
        <v>73</v>
      </c>
      <c r="Y93" s="95" t="s">
        <v>73</v>
      </c>
      <c r="Z93" s="95" t="s">
        <v>73</v>
      </c>
      <c r="AA93" s="95" t="s">
        <v>73</v>
      </c>
      <c r="AB93" s="95"/>
      <c r="AC93" s="95" t="s">
        <v>73</v>
      </c>
      <c r="AD93" s="95" t="s">
        <v>73</v>
      </c>
      <c r="AE93" s="95" t="s">
        <v>73</v>
      </c>
      <c r="AF93" s="95" t="s">
        <v>73</v>
      </c>
      <c r="AG93" s="95" t="s">
        <v>73</v>
      </c>
      <c r="AH93" s="95"/>
      <c r="AI93" s="95" t="s">
        <v>73</v>
      </c>
      <c r="AJ93" s="95" t="s">
        <v>73</v>
      </c>
      <c r="AK93" s="95"/>
      <c r="AL93" s="95" t="s">
        <v>73</v>
      </c>
    </row>
    <row r="94" spans="1:38" ht="14.25" thickTop="1" thickBot="1">
      <c r="A94" s="110">
        <v>2010</v>
      </c>
      <c r="C94" s="104"/>
      <c r="E94" s="95" t="s">
        <v>73</v>
      </c>
      <c r="F94" s="95">
        <v>127</v>
      </c>
      <c r="G94" s="95" t="s">
        <v>73</v>
      </c>
      <c r="H94" s="95" t="s">
        <v>73</v>
      </c>
      <c r="I94" s="95">
        <v>177</v>
      </c>
      <c r="J94" s="95"/>
      <c r="K94" s="95">
        <v>167</v>
      </c>
      <c r="L94" s="95">
        <v>178</v>
      </c>
      <c r="M94" s="95">
        <v>142</v>
      </c>
      <c r="N94" s="95">
        <v>131</v>
      </c>
      <c r="O94" s="95">
        <v>164</v>
      </c>
      <c r="P94" s="95"/>
      <c r="Q94" s="95" t="s">
        <v>73</v>
      </c>
      <c r="R94" s="95">
        <v>122</v>
      </c>
      <c r="S94" s="95">
        <v>125</v>
      </c>
      <c r="T94" s="95" t="s">
        <v>73</v>
      </c>
      <c r="U94" s="95">
        <v>126</v>
      </c>
      <c r="V94" s="95"/>
      <c r="W94" s="95">
        <v>140</v>
      </c>
      <c r="X94" s="95">
        <v>59</v>
      </c>
      <c r="Y94" s="95">
        <v>128</v>
      </c>
      <c r="Z94" s="95">
        <v>160</v>
      </c>
      <c r="AA94" s="95">
        <v>141</v>
      </c>
      <c r="AB94" s="95"/>
      <c r="AC94" s="95">
        <v>87</v>
      </c>
      <c r="AD94" s="95" t="s">
        <v>73</v>
      </c>
      <c r="AE94" s="95">
        <v>129</v>
      </c>
      <c r="AF94" s="95" t="s">
        <v>73</v>
      </c>
      <c r="AG94" s="95">
        <v>129</v>
      </c>
      <c r="AH94" s="95"/>
      <c r="AI94" s="95" t="s">
        <v>73</v>
      </c>
      <c r="AJ94" s="95">
        <v>92</v>
      </c>
      <c r="AK94" s="95"/>
      <c r="AL94" s="95">
        <v>140</v>
      </c>
    </row>
    <row r="95" spans="1:38" ht="13.5" thickTop="1"/>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workbookViewId="0">
      <pane xSplit="2" ySplit="5" topLeftCell="C6" activePane="bottomRight" state="frozen"/>
      <selection pane="topRight" activeCell="D1" sqref="D1"/>
      <selection pane="bottomLeft" activeCell="A7" sqref="A7"/>
      <selection pane="bottomRight" activeCell="A2" sqref="A2"/>
    </sheetView>
  </sheetViews>
  <sheetFormatPr defaultRowHeight="12.75"/>
  <cols>
    <col min="1" max="1" width="16.7109375" style="43" customWidth="1"/>
    <col min="2" max="2" width="1.7109375" style="43" customWidth="1"/>
    <col min="3" max="49" width="5.7109375" style="43" customWidth="1"/>
    <col min="50" max="16384" width="9.140625" style="43"/>
  </cols>
  <sheetData>
    <row r="1" spans="1:49">
      <c r="A1" s="114" t="s">
        <v>113</v>
      </c>
      <c r="B1" s="87"/>
      <c r="C1" s="87"/>
      <c r="D1" s="87"/>
      <c r="E1" s="87"/>
      <c r="F1" s="87"/>
      <c r="G1" s="87"/>
      <c r="H1" s="87"/>
      <c r="I1" s="87"/>
      <c r="J1" s="87"/>
      <c r="K1" s="87"/>
      <c r="L1" s="87"/>
      <c r="M1" s="87"/>
      <c r="N1" s="87"/>
      <c r="O1" s="87"/>
      <c r="P1" s="87"/>
    </row>
    <row r="2" spans="1:49">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row>
    <row r="3" spans="1:49" ht="13.5" thickBot="1">
      <c r="A3" s="113" t="s">
        <v>22</v>
      </c>
      <c r="B3" s="113"/>
      <c r="C3" s="112">
        <v>1964</v>
      </c>
      <c r="D3" s="112">
        <v>1965</v>
      </c>
      <c r="E3" s="112">
        <v>1966</v>
      </c>
      <c r="F3" s="112">
        <v>1967</v>
      </c>
      <c r="G3" s="112">
        <v>1968</v>
      </c>
      <c r="H3" s="112">
        <v>1969</v>
      </c>
      <c r="I3" s="112">
        <v>1970</v>
      </c>
      <c r="J3" s="112">
        <v>1971</v>
      </c>
      <c r="K3" s="112">
        <v>1972</v>
      </c>
      <c r="L3" s="112">
        <v>1973</v>
      </c>
      <c r="M3" s="112">
        <v>1974</v>
      </c>
      <c r="N3" s="112">
        <v>1975</v>
      </c>
      <c r="O3" s="112">
        <v>1976</v>
      </c>
      <c r="P3" s="112">
        <v>1977</v>
      </c>
      <c r="Q3" s="132">
        <v>1978</v>
      </c>
      <c r="R3" s="132">
        <v>1979</v>
      </c>
      <c r="S3" s="132">
        <v>1980</v>
      </c>
      <c r="T3" s="132">
        <v>1981</v>
      </c>
      <c r="U3" s="132">
        <v>1982</v>
      </c>
      <c r="V3" s="132">
        <v>1983</v>
      </c>
      <c r="W3" s="132">
        <v>1984</v>
      </c>
      <c r="X3" s="132">
        <v>1985</v>
      </c>
      <c r="Y3" s="132">
        <v>1986</v>
      </c>
      <c r="Z3" s="133">
        <v>1987</v>
      </c>
      <c r="AA3" s="132">
        <v>1988</v>
      </c>
      <c r="AB3" s="132">
        <v>1989</v>
      </c>
      <c r="AC3" s="132">
        <v>1990</v>
      </c>
      <c r="AD3" s="132">
        <v>1991</v>
      </c>
      <c r="AE3" s="132">
        <v>1992</v>
      </c>
      <c r="AF3" s="132">
        <v>1993</v>
      </c>
      <c r="AG3" s="132">
        <v>1994</v>
      </c>
      <c r="AH3" s="132">
        <v>1995</v>
      </c>
      <c r="AI3" s="132">
        <v>1996</v>
      </c>
      <c r="AJ3" s="132">
        <v>1997</v>
      </c>
      <c r="AK3" s="132">
        <v>1998</v>
      </c>
      <c r="AL3" s="132">
        <v>1999</v>
      </c>
      <c r="AM3" s="132">
        <v>2000</v>
      </c>
      <c r="AN3" s="132">
        <v>2001</v>
      </c>
      <c r="AO3" s="132">
        <v>2002</v>
      </c>
      <c r="AP3" s="132">
        <v>2003</v>
      </c>
      <c r="AQ3" s="131">
        <v>2004</v>
      </c>
      <c r="AR3" s="131">
        <v>2005</v>
      </c>
      <c r="AS3" s="131">
        <v>2006</v>
      </c>
      <c r="AT3" s="131">
        <v>2007</v>
      </c>
      <c r="AU3" s="110">
        <v>2008</v>
      </c>
      <c r="AV3" s="110">
        <v>2009</v>
      </c>
      <c r="AW3" s="110">
        <v>2010</v>
      </c>
    </row>
    <row r="4" spans="1:49" ht="13.5" thickTop="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row>
    <row r="5" spans="1:49">
      <c r="A5" s="87"/>
      <c r="B5" s="98"/>
      <c r="C5" s="108" t="s">
        <v>107</v>
      </c>
      <c r="D5" s="129"/>
      <c r="E5" s="129"/>
      <c r="F5" s="129"/>
      <c r="G5" s="129"/>
      <c r="H5" s="129"/>
      <c r="I5" s="129"/>
      <c r="J5" s="129"/>
      <c r="K5" s="129"/>
      <c r="L5" s="129"/>
      <c r="M5" s="129"/>
      <c r="N5" s="130"/>
      <c r="O5" s="130"/>
      <c r="P5" s="129"/>
      <c r="Q5" s="129"/>
      <c r="R5" s="129"/>
      <c r="S5" s="129"/>
      <c r="T5" s="129"/>
      <c r="U5" s="104"/>
      <c r="V5" s="129"/>
      <c r="W5" s="129"/>
      <c r="X5" s="129"/>
      <c r="Y5" s="129"/>
      <c r="Z5" s="129"/>
      <c r="AA5" s="129"/>
      <c r="AB5" s="129"/>
      <c r="AC5" s="129"/>
      <c r="AD5" s="129"/>
      <c r="AE5" s="129"/>
      <c r="AF5" s="129"/>
      <c r="AG5" s="129"/>
      <c r="AH5" s="129"/>
      <c r="AI5" s="129"/>
      <c r="AJ5" s="129"/>
      <c r="AK5" s="129"/>
      <c r="AL5" s="129"/>
      <c r="AM5" s="129"/>
      <c r="AN5" s="129"/>
      <c r="AO5" s="129"/>
      <c r="AP5" s="129"/>
      <c r="AQ5" s="104"/>
      <c r="AR5" s="104"/>
      <c r="AS5" s="104"/>
      <c r="AT5" s="104"/>
      <c r="AU5" s="104"/>
      <c r="AV5" s="104"/>
      <c r="AW5" s="104"/>
    </row>
    <row r="6" spans="1:49">
      <c r="A6" s="87"/>
      <c r="B6" s="9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9">
      <c r="A7" s="98" t="s">
        <v>101</v>
      </c>
      <c r="B7" s="98" t="s">
        <v>15</v>
      </c>
      <c r="C7" s="102">
        <v>98</v>
      </c>
      <c r="D7" s="102">
        <v>98</v>
      </c>
      <c r="E7" s="102">
        <v>100</v>
      </c>
      <c r="F7" s="102">
        <v>98</v>
      </c>
      <c r="G7" s="102">
        <v>99</v>
      </c>
      <c r="H7" s="102">
        <v>98</v>
      </c>
      <c r="I7" s="102">
        <v>100</v>
      </c>
      <c r="J7" s="102" t="s">
        <v>73</v>
      </c>
      <c r="K7" s="102" t="s">
        <v>73</v>
      </c>
      <c r="L7" s="102" t="s">
        <v>73</v>
      </c>
      <c r="M7" s="102" t="s">
        <v>73</v>
      </c>
      <c r="N7" s="102" t="s">
        <v>73</v>
      </c>
      <c r="O7" s="102" t="s">
        <v>73</v>
      </c>
      <c r="P7" s="102" t="s">
        <v>73</v>
      </c>
      <c r="Q7" s="102" t="s">
        <v>73</v>
      </c>
      <c r="R7" s="102" t="s">
        <v>73</v>
      </c>
      <c r="S7" s="102" t="s">
        <v>73</v>
      </c>
      <c r="T7" s="102" t="s">
        <v>73</v>
      </c>
      <c r="U7" s="102" t="s">
        <v>73</v>
      </c>
      <c r="V7" s="102" t="s">
        <v>73</v>
      </c>
      <c r="W7" s="102" t="s">
        <v>73</v>
      </c>
      <c r="X7" s="102" t="s">
        <v>73</v>
      </c>
      <c r="Y7" s="102" t="s">
        <v>73</v>
      </c>
      <c r="Z7" s="102" t="s">
        <v>73</v>
      </c>
      <c r="AA7" s="102" t="s">
        <v>73</v>
      </c>
      <c r="AB7" s="102" t="s">
        <v>73</v>
      </c>
      <c r="AC7" s="102" t="s">
        <v>73</v>
      </c>
      <c r="AD7" s="102" t="s">
        <v>73</v>
      </c>
      <c r="AE7" s="102" t="s">
        <v>73</v>
      </c>
      <c r="AF7" s="102" t="s">
        <v>73</v>
      </c>
      <c r="AG7" s="102" t="s">
        <v>73</v>
      </c>
      <c r="AH7" s="102" t="s">
        <v>73</v>
      </c>
      <c r="AI7" s="102" t="s">
        <v>73</v>
      </c>
      <c r="AJ7" s="102" t="s">
        <v>73</v>
      </c>
      <c r="AK7" s="102" t="s">
        <v>73</v>
      </c>
      <c r="AL7" s="102" t="s">
        <v>73</v>
      </c>
      <c r="AM7" s="102" t="s">
        <v>73</v>
      </c>
      <c r="AN7" s="102" t="s">
        <v>73</v>
      </c>
      <c r="AO7" s="102" t="s">
        <v>73</v>
      </c>
      <c r="AP7" s="102" t="s">
        <v>73</v>
      </c>
      <c r="AQ7" s="102" t="s">
        <v>73</v>
      </c>
      <c r="AR7" s="102" t="s">
        <v>73</v>
      </c>
      <c r="AS7" s="95" t="s">
        <v>73</v>
      </c>
      <c r="AT7" s="95" t="s">
        <v>73</v>
      </c>
      <c r="AU7" s="95" t="s">
        <v>73</v>
      </c>
      <c r="AV7" s="95" t="s">
        <v>73</v>
      </c>
      <c r="AW7" s="95" t="s">
        <v>73</v>
      </c>
    </row>
    <row r="8" spans="1:49">
      <c r="A8" s="98" t="s">
        <v>100</v>
      </c>
      <c r="B8" s="98" t="s">
        <v>15</v>
      </c>
      <c r="C8" s="102" t="s">
        <v>73</v>
      </c>
      <c r="D8" s="102" t="s">
        <v>73</v>
      </c>
      <c r="E8" s="102" t="s">
        <v>73</v>
      </c>
      <c r="F8" s="102" t="s">
        <v>73</v>
      </c>
      <c r="G8" s="102" t="s">
        <v>73</v>
      </c>
      <c r="H8" s="102" t="s">
        <v>73</v>
      </c>
      <c r="I8" s="102" t="s">
        <v>73</v>
      </c>
      <c r="J8" s="102">
        <v>86</v>
      </c>
      <c r="K8" s="102">
        <v>75</v>
      </c>
      <c r="L8" s="102">
        <v>76</v>
      </c>
      <c r="M8" s="102">
        <v>63</v>
      </c>
      <c r="N8" s="102">
        <v>60</v>
      </c>
      <c r="O8" s="102">
        <v>66</v>
      </c>
      <c r="P8" s="102">
        <v>66</v>
      </c>
      <c r="Q8" s="102">
        <v>78</v>
      </c>
      <c r="R8" s="102">
        <v>79</v>
      </c>
      <c r="S8" s="102" t="s">
        <v>73</v>
      </c>
      <c r="T8" s="102" t="s">
        <v>73</v>
      </c>
      <c r="U8" s="102" t="s">
        <v>73</v>
      </c>
      <c r="V8" s="102" t="s">
        <v>73</v>
      </c>
      <c r="W8" s="102" t="s">
        <v>73</v>
      </c>
      <c r="X8" s="102" t="s">
        <v>73</v>
      </c>
      <c r="Y8" s="102" t="s">
        <v>73</v>
      </c>
      <c r="Z8" s="102" t="s">
        <v>73</v>
      </c>
      <c r="AA8" s="102" t="s">
        <v>73</v>
      </c>
      <c r="AB8" s="102" t="s">
        <v>73</v>
      </c>
      <c r="AC8" s="102" t="s">
        <v>73</v>
      </c>
      <c r="AD8" s="102" t="s">
        <v>73</v>
      </c>
      <c r="AE8" s="102" t="s">
        <v>73</v>
      </c>
      <c r="AF8" s="102" t="s">
        <v>73</v>
      </c>
      <c r="AG8" s="102" t="s">
        <v>73</v>
      </c>
      <c r="AH8" s="102" t="s">
        <v>73</v>
      </c>
      <c r="AI8" s="102" t="s">
        <v>73</v>
      </c>
      <c r="AJ8" s="102" t="s">
        <v>73</v>
      </c>
      <c r="AK8" s="102">
        <v>78</v>
      </c>
      <c r="AL8" s="102">
        <v>65</v>
      </c>
      <c r="AM8" s="102">
        <v>78</v>
      </c>
      <c r="AN8" s="102">
        <v>61</v>
      </c>
      <c r="AO8" s="102" t="s">
        <v>73</v>
      </c>
      <c r="AP8" s="102">
        <v>59</v>
      </c>
      <c r="AQ8" s="102" t="s">
        <v>73</v>
      </c>
      <c r="AR8" s="102">
        <v>63</v>
      </c>
      <c r="AS8" s="95" t="s">
        <v>73</v>
      </c>
      <c r="AT8" s="95" t="s">
        <v>73</v>
      </c>
      <c r="AU8" s="95" t="s">
        <v>73</v>
      </c>
      <c r="AV8" s="95" t="s">
        <v>73</v>
      </c>
      <c r="AW8" s="95">
        <v>52</v>
      </c>
    </row>
    <row r="9" spans="1:49">
      <c r="A9" s="98" t="s">
        <v>99</v>
      </c>
      <c r="B9" s="98" t="s">
        <v>15</v>
      </c>
      <c r="C9" s="102" t="s">
        <v>73</v>
      </c>
      <c r="D9" s="102" t="s">
        <v>73</v>
      </c>
      <c r="E9" s="102" t="s">
        <v>73</v>
      </c>
      <c r="F9" s="102" t="s">
        <v>73</v>
      </c>
      <c r="G9" s="102" t="s">
        <v>73</v>
      </c>
      <c r="H9" s="102" t="s">
        <v>73</v>
      </c>
      <c r="I9" s="102" t="s">
        <v>73</v>
      </c>
      <c r="J9" s="102">
        <v>99</v>
      </c>
      <c r="K9" s="102">
        <v>95</v>
      </c>
      <c r="L9" s="102">
        <v>96</v>
      </c>
      <c r="M9" s="102">
        <v>92</v>
      </c>
      <c r="N9" s="102">
        <v>90</v>
      </c>
      <c r="O9" s="102">
        <v>94</v>
      </c>
      <c r="P9" s="102" t="s">
        <v>73</v>
      </c>
      <c r="Q9" s="102" t="s">
        <v>73</v>
      </c>
      <c r="R9" s="102" t="s">
        <v>73</v>
      </c>
      <c r="S9" s="102" t="s">
        <v>73</v>
      </c>
      <c r="T9" s="102" t="s">
        <v>73</v>
      </c>
      <c r="U9" s="102" t="s">
        <v>73</v>
      </c>
      <c r="V9" s="102" t="s">
        <v>73</v>
      </c>
      <c r="W9" s="102" t="s">
        <v>73</v>
      </c>
      <c r="X9" s="102" t="s">
        <v>73</v>
      </c>
      <c r="Y9" s="102" t="s">
        <v>73</v>
      </c>
      <c r="Z9" s="102" t="s">
        <v>73</v>
      </c>
      <c r="AA9" s="102" t="s">
        <v>73</v>
      </c>
      <c r="AB9" s="102" t="s">
        <v>73</v>
      </c>
      <c r="AC9" s="102" t="s">
        <v>73</v>
      </c>
      <c r="AD9" s="102" t="s">
        <v>73</v>
      </c>
      <c r="AE9" s="102" t="s">
        <v>73</v>
      </c>
      <c r="AF9" s="102" t="s">
        <v>73</v>
      </c>
      <c r="AG9" s="102" t="s">
        <v>73</v>
      </c>
      <c r="AH9" s="102">
        <v>87</v>
      </c>
      <c r="AI9" s="102" t="s">
        <v>73</v>
      </c>
      <c r="AJ9" s="102" t="s">
        <v>73</v>
      </c>
      <c r="AK9" s="102" t="s">
        <v>73</v>
      </c>
      <c r="AL9" s="102" t="s">
        <v>73</v>
      </c>
      <c r="AM9" s="102" t="s">
        <v>73</v>
      </c>
      <c r="AN9" s="102" t="s">
        <v>73</v>
      </c>
      <c r="AO9" s="102" t="s">
        <v>73</v>
      </c>
      <c r="AP9" s="102" t="s">
        <v>73</v>
      </c>
      <c r="AQ9" s="102" t="s">
        <v>73</v>
      </c>
      <c r="AR9" s="102" t="s">
        <v>73</v>
      </c>
      <c r="AS9" s="95" t="s">
        <v>73</v>
      </c>
      <c r="AT9" s="95" t="s">
        <v>73</v>
      </c>
      <c r="AU9" s="95" t="s">
        <v>73</v>
      </c>
      <c r="AV9" s="95" t="s">
        <v>73</v>
      </c>
      <c r="AW9" s="95" t="s">
        <v>73</v>
      </c>
    </row>
    <row r="10" spans="1:49">
      <c r="A10" s="98" t="s">
        <v>98</v>
      </c>
      <c r="B10" s="98" t="s">
        <v>15</v>
      </c>
      <c r="C10" s="102" t="s">
        <v>73</v>
      </c>
      <c r="D10" s="102">
        <v>100</v>
      </c>
      <c r="E10" s="102">
        <v>99</v>
      </c>
      <c r="F10" s="102">
        <v>87</v>
      </c>
      <c r="G10" s="102">
        <v>92</v>
      </c>
      <c r="H10" s="102">
        <v>97</v>
      </c>
      <c r="I10" s="102">
        <v>96</v>
      </c>
      <c r="J10" s="102" t="s">
        <v>73</v>
      </c>
      <c r="K10" s="102" t="s">
        <v>73</v>
      </c>
      <c r="L10" s="102" t="s">
        <v>73</v>
      </c>
      <c r="M10" s="102" t="s">
        <v>73</v>
      </c>
      <c r="N10" s="102" t="s">
        <v>73</v>
      </c>
      <c r="O10" s="102" t="s">
        <v>73</v>
      </c>
      <c r="P10" s="102" t="s">
        <v>73</v>
      </c>
      <c r="Q10" s="102" t="s">
        <v>73</v>
      </c>
      <c r="R10" s="102" t="s">
        <v>73</v>
      </c>
      <c r="S10" s="102" t="s">
        <v>73</v>
      </c>
      <c r="T10" s="102" t="s">
        <v>73</v>
      </c>
      <c r="U10" s="102" t="s">
        <v>73</v>
      </c>
      <c r="V10" s="102" t="s">
        <v>73</v>
      </c>
      <c r="W10" s="102" t="s">
        <v>73</v>
      </c>
      <c r="X10" s="102" t="s">
        <v>73</v>
      </c>
      <c r="Y10" s="102" t="s">
        <v>73</v>
      </c>
      <c r="Z10" s="102" t="s">
        <v>73</v>
      </c>
      <c r="AA10" s="102" t="s">
        <v>73</v>
      </c>
      <c r="AB10" s="102" t="s">
        <v>73</v>
      </c>
      <c r="AC10" s="102" t="s">
        <v>73</v>
      </c>
      <c r="AD10" s="102" t="s">
        <v>73</v>
      </c>
      <c r="AE10" s="102" t="s">
        <v>73</v>
      </c>
      <c r="AF10" s="102" t="s">
        <v>73</v>
      </c>
      <c r="AG10" s="102" t="s">
        <v>73</v>
      </c>
      <c r="AH10" s="102" t="s">
        <v>73</v>
      </c>
      <c r="AI10" s="102" t="s">
        <v>73</v>
      </c>
      <c r="AJ10" s="102" t="s">
        <v>73</v>
      </c>
      <c r="AK10" s="102" t="s">
        <v>73</v>
      </c>
      <c r="AL10" s="102" t="s">
        <v>73</v>
      </c>
      <c r="AM10" s="102" t="s">
        <v>73</v>
      </c>
      <c r="AN10" s="102" t="s">
        <v>73</v>
      </c>
      <c r="AO10" s="102" t="s">
        <v>73</v>
      </c>
      <c r="AP10" s="102" t="s">
        <v>73</v>
      </c>
      <c r="AQ10" s="102" t="s">
        <v>73</v>
      </c>
      <c r="AR10" s="102" t="s">
        <v>73</v>
      </c>
      <c r="AS10" s="95" t="s">
        <v>73</v>
      </c>
      <c r="AT10" s="95" t="s">
        <v>73</v>
      </c>
      <c r="AU10" s="95" t="s">
        <v>73</v>
      </c>
      <c r="AV10" s="95" t="s">
        <v>73</v>
      </c>
      <c r="AW10" s="95" t="s">
        <v>73</v>
      </c>
    </row>
    <row r="11" spans="1:49">
      <c r="A11" s="98" t="s">
        <v>97</v>
      </c>
      <c r="B11" s="98" t="s">
        <v>15</v>
      </c>
      <c r="C11" s="102">
        <v>99</v>
      </c>
      <c r="D11" s="102">
        <v>100</v>
      </c>
      <c r="E11" s="102">
        <v>99</v>
      </c>
      <c r="F11" s="102">
        <v>100</v>
      </c>
      <c r="G11" s="102">
        <v>100</v>
      </c>
      <c r="H11" s="102">
        <v>99</v>
      </c>
      <c r="I11" s="102">
        <v>100</v>
      </c>
      <c r="J11" s="102">
        <v>98</v>
      </c>
      <c r="K11" s="102">
        <v>99</v>
      </c>
      <c r="L11" s="102">
        <v>97</v>
      </c>
      <c r="M11" s="102">
        <v>97</v>
      </c>
      <c r="N11" s="102">
        <v>96</v>
      </c>
      <c r="O11" s="102">
        <v>100</v>
      </c>
      <c r="P11" s="102">
        <v>100</v>
      </c>
      <c r="Q11" s="102">
        <v>99</v>
      </c>
      <c r="R11" s="102">
        <v>100</v>
      </c>
      <c r="S11" s="102">
        <v>99</v>
      </c>
      <c r="T11" s="102" t="s">
        <v>73</v>
      </c>
      <c r="U11" s="102" t="s">
        <v>73</v>
      </c>
      <c r="V11" s="102" t="s">
        <v>73</v>
      </c>
      <c r="W11" s="102" t="s">
        <v>73</v>
      </c>
      <c r="X11" s="102" t="s">
        <v>73</v>
      </c>
      <c r="Y11" s="102" t="s">
        <v>73</v>
      </c>
      <c r="Z11" s="102" t="s">
        <v>73</v>
      </c>
      <c r="AA11" s="102" t="s">
        <v>73</v>
      </c>
      <c r="AB11" s="102" t="s">
        <v>73</v>
      </c>
      <c r="AC11" s="102" t="s">
        <v>73</v>
      </c>
      <c r="AD11" s="102" t="s">
        <v>73</v>
      </c>
      <c r="AE11" s="102" t="s">
        <v>73</v>
      </c>
      <c r="AF11" s="102" t="s">
        <v>73</v>
      </c>
      <c r="AG11" s="102" t="s">
        <v>73</v>
      </c>
      <c r="AH11" s="102">
        <v>96</v>
      </c>
      <c r="AI11" s="102" t="s">
        <v>73</v>
      </c>
      <c r="AJ11" s="102" t="s">
        <v>73</v>
      </c>
      <c r="AK11" s="102" t="s">
        <v>73</v>
      </c>
      <c r="AL11" s="102" t="s">
        <v>73</v>
      </c>
      <c r="AM11" s="102" t="s">
        <v>73</v>
      </c>
      <c r="AN11" s="102">
        <v>92</v>
      </c>
      <c r="AO11" s="102" t="s">
        <v>73</v>
      </c>
      <c r="AP11" s="102" t="s">
        <v>73</v>
      </c>
      <c r="AQ11" s="102" t="s">
        <v>73</v>
      </c>
      <c r="AR11" s="102">
        <v>86</v>
      </c>
      <c r="AS11" s="95" t="s">
        <v>73</v>
      </c>
      <c r="AT11" s="95" t="s">
        <v>73</v>
      </c>
      <c r="AU11" s="95" t="s">
        <v>73</v>
      </c>
      <c r="AV11" s="95" t="s">
        <v>73</v>
      </c>
      <c r="AW11" s="95">
        <v>74</v>
      </c>
    </row>
    <row r="12" spans="1:49">
      <c r="A12" s="98"/>
      <c r="B12" s="98"/>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95"/>
      <c r="AT12" s="95"/>
      <c r="AU12" s="95"/>
      <c r="AV12" s="95"/>
      <c r="AW12" s="95"/>
    </row>
    <row r="13" spans="1:49">
      <c r="A13" s="98" t="s">
        <v>96</v>
      </c>
      <c r="B13" s="98" t="s">
        <v>15</v>
      </c>
      <c r="C13" s="102">
        <v>82</v>
      </c>
      <c r="D13" s="102">
        <v>87</v>
      </c>
      <c r="E13" s="102">
        <v>90</v>
      </c>
      <c r="F13" s="102">
        <v>90</v>
      </c>
      <c r="G13" s="102">
        <v>93</v>
      </c>
      <c r="H13" s="102">
        <v>92</v>
      </c>
      <c r="I13" s="102">
        <v>94</v>
      </c>
      <c r="J13" s="102">
        <v>89</v>
      </c>
      <c r="K13" s="102">
        <v>91</v>
      </c>
      <c r="L13" s="102">
        <v>89</v>
      </c>
      <c r="M13" s="102">
        <v>94</v>
      </c>
      <c r="N13" s="102">
        <v>88</v>
      </c>
      <c r="O13" s="102">
        <v>96</v>
      </c>
      <c r="P13" s="102">
        <v>96</v>
      </c>
      <c r="Q13" s="102">
        <v>95</v>
      </c>
      <c r="R13" s="102">
        <v>94</v>
      </c>
      <c r="S13" s="102">
        <v>93</v>
      </c>
      <c r="T13" s="102">
        <v>95</v>
      </c>
      <c r="U13" s="102">
        <v>94</v>
      </c>
      <c r="V13" s="102">
        <v>94</v>
      </c>
      <c r="W13" s="102">
        <v>99</v>
      </c>
      <c r="X13" s="102">
        <v>90</v>
      </c>
      <c r="Y13" s="102">
        <v>86</v>
      </c>
      <c r="Z13" s="102">
        <v>88</v>
      </c>
      <c r="AA13" s="102">
        <v>89</v>
      </c>
      <c r="AB13" s="102">
        <v>83</v>
      </c>
      <c r="AC13" s="102">
        <v>91</v>
      </c>
      <c r="AD13" s="102">
        <v>87</v>
      </c>
      <c r="AE13" s="102">
        <v>85</v>
      </c>
      <c r="AF13" s="102">
        <v>81</v>
      </c>
      <c r="AG13" s="102">
        <v>86</v>
      </c>
      <c r="AH13" s="102">
        <v>83</v>
      </c>
      <c r="AI13" s="102">
        <v>79</v>
      </c>
      <c r="AJ13" s="102">
        <v>87</v>
      </c>
      <c r="AK13" s="102">
        <v>74</v>
      </c>
      <c r="AL13" s="102">
        <v>80</v>
      </c>
      <c r="AM13" s="102">
        <v>83</v>
      </c>
      <c r="AN13" s="102">
        <v>79</v>
      </c>
      <c r="AO13" s="102">
        <v>77</v>
      </c>
      <c r="AP13" s="102">
        <v>83</v>
      </c>
      <c r="AQ13" s="102" t="s">
        <v>73</v>
      </c>
      <c r="AR13" s="102">
        <v>84</v>
      </c>
      <c r="AS13" s="95" t="s">
        <v>73</v>
      </c>
      <c r="AT13" s="95" t="s">
        <v>73</v>
      </c>
      <c r="AU13" s="95" t="s">
        <v>73</v>
      </c>
      <c r="AV13" s="95" t="s">
        <v>73</v>
      </c>
      <c r="AW13" s="95">
        <v>85</v>
      </c>
    </row>
    <row r="14" spans="1:49">
      <c r="A14" s="98" t="s">
        <v>95</v>
      </c>
      <c r="B14" s="98" t="s">
        <v>15</v>
      </c>
      <c r="C14" s="102">
        <v>100</v>
      </c>
      <c r="D14" s="102">
        <v>100</v>
      </c>
      <c r="E14" s="102">
        <v>99</v>
      </c>
      <c r="F14" s="102">
        <v>99</v>
      </c>
      <c r="G14" s="102">
        <v>99</v>
      </c>
      <c r="H14" s="102">
        <v>97</v>
      </c>
      <c r="I14" s="102">
        <v>99</v>
      </c>
      <c r="J14" s="102">
        <v>99</v>
      </c>
      <c r="K14" s="102">
        <v>100</v>
      </c>
      <c r="L14" s="102">
        <v>98</v>
      </c>
      <c r="M14" s="102">
        <v>99</v>
      </c>
      <c r="N14" s="102">
        <v>98</v>
      </c>
      <c r="O14" s="102">
        <v>100</v>
      </c>
      <c r="P14" s="102">
        <v>99</v>
      </c>
      <c r="Q14" s="102">
        <v>97</v>
      </c>
      <c r="R14" s="102">
        <v>98</v>
      </c>
      <c r="S14" s="102">
        <v>100</v>
      </c>
      <c r="T14" s="102">
        <v>99</v>
      </c>
      <c r="U14" s="102">
        <v>98</v>
      </c>
      <c r="V14" s="102">
        <v>98</v>
      </c>
      <c r="W14" s="102">
        <v>98</v>
      </c>
      <c r="X14" s="102">
        <v>95</v>
      </c>
      <c r="Y14" s="102">
        <v>95</v>
      </c>
      <c r="Z14" s="102">
        <v>91</v>
      </c>
      <c r="AA14" s="102">
        <v>92</v>
      </c>
      <c r="AB14" s="102">
        <v>94</v>
      </c>
      <c r="AC14" s="102">
        <v>96</v>
      </c>
      <c r="AD14" s="102">
        <v>94</v>
      </c>
      <c r="AE14" s="102">
        <v>89</v>
      </c>
      <c r="AF14" s="102">
        <v>90</v>
      </c>
      <c r="AG14" s="102">
        <v>92</v>
      </c>
      <c r="AH14" s="102">
        <v>89</v>
      </c>
      <c r="AI14" s="102">
        <v>97</v>
      </c>
      <c r="AJ14" s="102">
        <v>96</v>
      </c>
      <c r="AK14" s="102">
        <v>97</v>
      </c>
      <c r="AL14" s="102">
        <v>92</v>
      </c>
      <c r="AM14" s="102">
        <v>90</v>
      </c>
      <c r="AN14" s="102">
        <v>87</v>
      </c>
      <c r="AO14" s="102">
        <v>92</v>
      </c>
      <c r="AP14" s="102">
        <v>85</v>
      </c>
      <c r="AQ14" s="102" t="s">
        <v>73</v>
      </c>
      <c r="AR14" s="102">
        <v>93</v>
      </c>
      <c r="AS14" s="95" t="s">
        <v>73</v>
      </c>
      <c r="AT14" s="95" t="s">
        <v>73</v>
      </c>
      <c r="AU14" s="95" t="s">
        <v>73</v>
      </c>
      <c r="AV14" s="95" t="s">
        <v>73</v>
      </c>
      <c r="AW14" s="95">
        <v>90</v>
      </c>
    </row>
    <row r="15" spans="1:49">
      <c r="A15" s="98" t="s">
        <v>94</v>
      </c>
      <c r="B15" s="98" t="s">
        <v>15</v>
      </c>
      <c r="C15" s="102">
        <v>72</v>
      </c>
      <c r="D15" s="102">
        <v>78</v>
      </c>
      <c r="E15" s="102">
        <v>86</v>
      </c>
      <c r="F15" s="102">
        <v>84</v>
      </c>
      <c r="G15" s="102">
        <v>84</v>
      </c>
      <c r="H15" s="102">
        <v>88</v>
      </c>
      <c r="I15" s="102">
        <v>90</v>
      </c>
      <c r="J15" s="102">
        <v>89</v>
      </c>
      <c r="K15" s="102">
        <v>90</v>
      </c>
      <c r="L15" s="102">
        <v>84</v>
      </c>
      <c r="M15" s="102">
        <v>81</v>
      </c>
      <c r="N15" s="102">
        <v>85</v>
      </c>
      <c r="O15" s="102">
        <v>90</v>
      </c>
      <c r="P15" s="102">
        <v>90</v>
      </c>
      <c r="Q15" s="102">
        <v>85</v>
      </c>
      <c r="R15" s="102">
        <v>89</v>
      </c>
      <c r="S15" s="102">
        <v>87</v>
      </c>
      <c r="T15" s="102">
        <v>90</v>
      </c>
      <c r="U15" s="102">
        <v>90</v>
      </c>
      <c r="V15" s="102">
        <v>84</v>
      </c>
      <c r="W15" s="102">
        <v>85</v>
      </c>
      <c r="X15" s="102">
        <v>85</v>
      </c>
      <c r="Y15" s="102">
        <v>83</v>
      </c>
      <c r="Z15" s="102">
        <v>84</v>
      </c>
      <c r="AA15" s="102">
        <v>91</v>
      </c>
      <c r="AB15" s="102">
        <v>85</v>
      </c>
      <c r="AC15" s="102">
        <v>82</v>
      </c>
      <c r="AD15" s="102">
        <v>79</v>
      </c>
      <c r="AE15" s="102">
        <v>77</v>
      </c>
      <c r="AF15" s="102">
        <v>79</v>
      </c>
      <c r="AG15" s="102">
        <v>75</v>
      </c>
      <c r="AH15" s="102">
        <v>77</v>
      </c>
      <c r="AI15" s="102">
        <v>83</v>
      </c>
      <c r="AJ15" s="102">
        <v>75</v>
      </c>
      <c r="AK15" s="102">
        <v>81</v>
      </c>
      <c r="AL15" s="102">
        <v>75</v>
      </c>
      <c r="AM15" s="102">
        <v>74</v>
      </c>
      <c r="AN15" s="102">
        <v>62</v>
      </c>
      <c r="AO15" s="102">
        <v>72</v>
      </c>
      <c r="AP15" s="102">
        <v>59</v>
      </c>
      <c r="AQ15" s="102" t="s">
        <v>73</v>
      </c>
      <c r="AR15" s="102">
        <v>70</v>
      </c>
      <c r="AS15" s="95" t="s">
        <v>73</v>
      </c>
      <c r="AT15" s="95" t="s">
        <v>73</v>
      </c>
      <c r="AU15" s="95" t="s">
        <v>73</v>
      </c>
      <c r="AV15" s="95" t="s">
        <v>73</v>
      </c>
      <c r="AW15" s="95">
        <v>72</v>
      </c>
    </row>
    <row r="16" spans="1:49">
      <c r="A16" s="98" t="s">
        <v>93</v>
      </c>
      <c r="B16" s="98" t="s">
        <v>15</v>
      </c>
      <c r="C16" s="102">
        <v>61</v>
      </c>
      <c r="D16" s="102">
        <v>74</v>
      </c>
      <c r="E16" s="102">
        <v>74</v>
      </c>
      <c r="F16" s="102">
        <v>74</v>
      </c>
      <c r="G16" s="102">
        <v>85</v>
      </c>
      <c r="H16" s="102">
        <v>75</v>
      </c>
      <c r="I16" s="102">
        <v>78</v>
      </c>
      <c r="J16" s="102">
        <v>79</v>
      </c>
      <c r="K16" s="102">
        <v>81</v>
      </c>
      <c r="L16" s="102">
        <v>65</v>
      </c>
      <c r="M16" s="102">
        <v>66</v>
      </c>
      <c r="N16" s="102">
        <v>73</v>
      </c>
      <c r="O16" s="102">
        <v>72</v>
      </c>
      <c r="P16" s="102">
        <v>76</v>
      </c>
      <c r="Q16" s="102">
        <v>62</v>
      </c>
      <c r="R16" s="102">
        <v>68</v>
      </c>
      <c r="S16" s="102">
        <v>72</v>
      </c>
      <c r="T16" s="102" t="s">
        <v>73</v>
      </c>
      <c r="U16" s="102" t="s">
        <v>73</v>
      </c>
      <c r="V16" s="102" t="s">
        <v>73</v>
      </c>
      <c r="W16" s="102" t="s">
        <v>73</v>
      </c>
      <c r="X16" s="102" t="s">
        <v>73</v>
      </c>
      <c r="Y16" s="102" t="s">
        <v>73</v>
      </c>
      <c r="Z16" s="102" t="s">
        <v>73</v>
      </c>
      <c r="AA16" s="102" t="s">
        <v>73</v>
      </c>
      <c r="AB16" s="102" t="s">
        <v>73</v>
      </c>
      <c r="AC16" s="102" t="s">
        <v>73</v>
      </c>
      <c r="AD16" s="102" t="s">
        <v>73</v>
      </c>
      <c r="AE16" s="102" t="s">
        <v>73</v>
      </c>
      <c r="AF16" s="102" t="s">
        <v>73</v>
      </c>
      <c r="AG16" s="102" t="s">
        <v>73</v>
      </c>
      <c r="AH16" s="102">
        <v>70</v>
      </c>
      <c r="AI16" s="102">
        <v>83</v>
      </c>
      <c r="AJ16" s="102" t="s">
        <v>73</v>
      </c>
      <c r="AK16" s="102">
        <v>83</v>
      </c>
      <c r="AL16" s="102">
        <v>70</v>
      </c>
      <c r="AM16" s="102">
        <v>78</v>
      </c>
      <c r="AN16" s="102">
        <v>73</v>
      </c>
      <c r="AO16" s="102" t="s">
        <v>73</v>
      </c>
      <c r="AP16" s="102">
        <v>81</v>
      </c>
      <c r="AQ16" s="102" t="s">
        <v>73</v>
      </c>
      <c r="AR16" s="102">
        <v>81</v>
      </c>
      <c r="AS16" s="95" t="s">
        <v>73</v>
      </c>
      <c r="AT16" s="95" t="s">
        <v>73</v>
      </c>
      <c r="AU16" s="95" t="s">
        <v>73</v>
      </c>
      <c r="AV16" s="95" t="s">
        <v>73</v>
      </c>
      <c r="AW16" s="95">
        <v>81</v>
      </c>
    </row>
    <row r="17" spans="1:49">
      <c r="A17" s="98" t="s">
        <v>92</v>
      </c>
      <c r="B17" s="98" t="s">
        <v>15</v>
      </c>
      <c r="C17" s="102">
        <v>92</v>
      </c>
      <c r="D17" s="102">
        <v>89</v>
      </c>
      <c r="E17" s="102">
        <v>95</v>
      </c>
      <c r="F17" s="102">
        <v>84</v>
      </c>
      <c r="G17" s="102">
        <v>94</v>
      </c>
      <c r="H17" s="102">
        <v>91</v>
      </c>
      <c r="I17" s="102">
        <v>92</v>
      </c>
      <c r="J17" s="102">
        <v>95</v>
      </c>
      <c r="K17" s="102">
        <v>93</v>
      </c>
      <c r="L17" s="102">
        <v>92</v>
      </c>
      <c r="M17" s="102">
        <v>97</v>
      </c>
      <c r="N17" s="102">
        <v>98</v>
      </c>
      <c r="O17" s="102">
        <v>93</v>
      </c>
      <c r="P17" s="102">
        <v>96</v>
      </c>
      <c r="Q17" s="102">
        <v>93</v>
      </c>
      <c r="R17" s="102">
        <v>94</v>
      </c>
      <c r="S17" s="102">
        <v>91</v>
      </c>
      <c r="T17" s="102" t="s">
        <v>73</v>
      </c>
      <c r="U17" s="102" t="s">
        <v>73</v>
      </c>
      <c r="V17" s="102" t="s">
        <v>73</v>
      </c>
      <c r="W17" s="102" t="s">
        <v>73</v>
      </c>
      <c r="X17" s="102" t="s">
        <v>73</v>
      </c>
      <c r="Y17" s="102" t="s">
        <v>73</v>
      </c>
      <c r="Z17" s="102" t="s">
        <v>73</v>
      </c>
      <c r="AA17" s="102" t="s">
        <v>73</v>
      </c>
      <c r="AB17" s="102" t="s">
        <v>73</v>
      </c>
      <c r="AC17" s="102" t="s">
        <v>73</v>
      </c>
      <c r="AD17" s="102" t="s">
        <v>73</v>
      </c>
      <c r="AE17" s="102" t="s">
        <v>73</v>
      </c>
      <c r="AF17" s="102" t="s">
        <v>73</v>
      </c>
      <c r="AG17" s="102" t="s">
        <v>73</v>
      </c>
      <c r="AH17" s="102">
        <v>76</v>
      </c>
      <c r="AI17" s="102">
        <v>86</v>
      </c>
      <c r="AJ17" s="102" t="s">
        <v>73</v>
      </c>
      <c r="AK17" s="102">
        <v>94</v>
      </c>
      <c r="AL17" s="102">
        <v>81</v>
      </c>
      <c r="AM17" s="102">
        <v>81</v>
      </c>
      <c r="AN17" s="102">
        <v>82</v>
      </c>
      <c r="AO17" s="102" t="s">
        <v>73</v>
      </c>
      <c r="AP17" s="102">
        <v>83</v>
      </c>
      <c r="AQ17" s="102" t="s">
        <v>73</v>
      </c>
      <c r="AR17" s="102">
        <v>78</v>
      </c>
      <c r="AS17" s="95" t="s">
        <v>73</v>
      </c>
      <c r="AT17" s="95" t="s">
        <v>73</v>
      </c>
      <c r="AU17" s="95" t="s">
        <v>73</v>
      </c>
      <c r="AV17" s="95" t="s">
        <v>73</v>
      </c>
      <c r="AW17" s="95">
        <v>88</v>
      </c>
    </row>
    <row r="18" spans="1:49">
      <c r="A18" s="98"/>
      <c r="B18" s="98"/>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95"/>
      <c r="AT18" s="95"/>
      <c r="AU18" s="95"/>
      <c r="AV18" s="95"/>
      <c r="AW18" s="95"/>
    </row>
    <row r="19" spans="1:49">
      <c r="A19" s="98" t="s">
        <v>91</v>
      </c>
      <c r="B19" s="98" t="s">
        <v>15</v>
      </c>
      <c r="C19" s="102" t="s">
        <v>73</v>
      </c>
      <c r="D19" s="102">
        <v>98</v>
      </c>
      <c r="E19" s="102">
        <v>99</v>
      </c>
      <c r="F19" s="102">
        <v>98</v>
      </c>
      <c r="G19" s="102">
        <v>98</v>
      </c>
      <c r="H19" s="102">
        <v>100</v>
      </c>
      <c r="I19" s="102">
        <v>97</v>
      </c>
      <c r="J19" s="102">
        <v>99</v>
      </c>
      <c r="K19" s="102">
        <v>98</v>
      </c>
      <c r="L19" s="102">
        <v>99</v>
      </c>
      <c r="M19" s="102">
        <v>100</v>
      </c>
      <c r="N19" s="102">
        <v>100</v>
      </c>
      <c r="O19" s="102">
        <v>99</v>
      </c>
      <c r="P19" s="102" t="s">
        <v>73</v>
      </c>
      <c r="Q19" s="102" t="s">
        <v>73</v>
      </c>
      <c r="R19" s="102" t="s">
        <v>73</v>
      </c>
      <c r="S19" s="102" t="s">
        <v>73</v>
      </c>
      <c r="T19" s="102" t="s">
        <v>73</v>
      </c>
      <c r="U19" s="102" t="s">
        <v>73</v>
      </c>
      <c r="V19" s="102" t="s">
        <v>73</v>
      </c>
      <c r="W19" s="102" t="s">
        <v>73</v>
      </c>
      <c r="X19" s="102" t="s">
        <v>73</v>
      </c>
      <c r="Y19" s="102" t="s">
        <v>73</v>
      </c>
      <c r="Z19" s="102" t="s">
        <v>73</v>
      </c>
      <c r="AA19" s="102" t="s">
        <v>73</v>
      </c>
      <c r="AB19" s="102" t="s">
        <v>73</v>
      </c>
      <c r="AC19" s="102" t="s">
        <v>73</v>
      </c>
      <c r="AD19" s="102" t="s">
        <v>73</v>
      </c>
      <c r="AE19" s="102" t="s">
        <v>73</v>
      </c>
      <c r="AF19" s="102" t="s">
        <v>73</v>
      </c>
      <c r="AG19" s="102" t="s">
        <v>73</v>
      </c>
      <c r="AH19" s="102" t="s">
        <v>73</v>
      </c>
      <c r="AI19" s="102" t="s">
        <v>73</v>
      </c>
      <c r="AJ19" s="102" t="s">
        <v>73</v>
      </c>
      <c r="AK19" s="102" t="s">
        <v>73</v>
      </c>
      <c r="AL19" s="102" t="s">
        <v>73</v>
      </c>
      <c r="AM19" s="102" t="s">
        <v>73</v>
      </c>
      <c r="AN19" s="102" t="s">
        <v>73</v>
      </c>
      <c r="AO19" s="102" t="s">
        <v>73</v>
      </c>
      <c r="AP19" s="102" t="s">
        <v>73</v>
      </c>
      <c r="AQ19" s="102" t="s">
        <v>73</v>
      </c>
      <c r="AR19" s="102" t="s">
        <v>73</v>
      </c>
      <c r="AS19" s="95" t="s">
        <v>73</v>
      </c>
      <c r="AT19" s="95" t="s">
        <v>73</v>
      </c>
      <c r="AU19" s="95" t="s">
        <v>73</v>
      </c>
      <c r="AV19" s="95" t="s">
        <v>73</v>
      </c>
      <c r="AW19" s="95" t="s">
        <v>73</v>
      </c>
    </row>
    <row r="20" spans="1:49">
      <c r="A20" s="98" t="s">
        <v>90</v>
      </c>
      <c r="B20" s="98" t="s">
        <v>15</v>
      </c>
      <c r="C20" s="102">
        <v>98</v>
      </c>
      <c r="D20" s="102">
        <v>96</v>
      </c>
      <c r="E20" s="102">
        <v>98</v>
      </c>
      <c r="F20" s="102">
        <v>99</v>
      </c>
      <c r="G20" s="102">
        <v>98</v>
      </c>
      <c r="H20" s="102">
        <v>99</v>
      </c>
      <c r="I20" s="102">
        <v>98</v>
      </c>
      <c r="J20" s="102">
        <v>97</v>
      </c>
      <c r="K20" s="102">
        <v>100</v>
      </c>
      <c r="L20" s="102">
        <v>98</v>
      </c>
      <c r="M20" s="102">
        <v>97</v>
      </c>
      <c r="N20" s="102">
        <v>100</v>
      </c>
      <c r="O20" s="102">
        <v>97</v>
      </c>
      <c r="P20" s="102">
        <v>96</v>
      </c>
      <c r="Q20" s="102">
        <v>97</v>
      </c>
      <c r="R20" s="102">
        <v>100</v>
      </c>
      <c r="S20" s="102">
        <v>99</v>
      </c>
      <c r="T20" s="102">
        <v>99</v>
      </c>
      <c r="U20" s="102">
        <v>96</v>
      </c>
      <c r="V20" s="102">
        <v>100</v>
      </c>
      <c r="W20" s="102">
        <v>100</v>
      </c>
      <c r="X20" s="102">
        <v>97</v>
      </c>
      <c r="Y20" s="102">
        <v>97</v>
      </c>
      <c r="Z20" s="102">
        <v>94</v>
      </c>
      <c r="AA20" s="102">
        <v>95</v>
      </c>
      <c r="AB20" s="102">
        <v>94</v>
      </c>
      <c r="AC20" s="102">
        <v>90</v>
      </c>
      <c r="AD20" s="102">
        <v>89</v>
      </c>
      <c r="AE20" s="102">
        <v>89</v>
      </c>
      <c r="AF20" s="102">
        <v>93</v>
      </c>
      <c r="AG20" s="102">
        <v>89</v>
      </c>
      <c r="AH20" s="102">
        <v>85</v>
      </c>
      <c r="AI20" s="102">
        <v>90</v>
      </c>
      <c r="AJ20" s="102">
        <v>91</v>
      </c>
      <c r="AK20" s="102">
        <v>91</v>
      </c>
      <c r="AL20" s="102">
        <v>92</v>
      </c>
      <c r="AM20" s="102">
        <v>96</v>
      </c>
      <c r="AN20" s="102">
        <v>74</v>
      </c>
      <c r="AO20" s="102" t="s">
        <v>73</v>
      </c>
      <c r="AP20" s="102">
        <v>86</v>
      </c>
      <c r="AQ20" s="102" t="s">
        <v>73</v>
      </c>
      <c r="AR20" s="102">
        <v>88</v>
      </c>
      <c r="AS20" s="95" t="s">
        <v>73</v>
      </c>
      <c r="AT20" s="95" t="s">
        <v>73</v>
      </c>
      <c r="AU20" s="95" t="s">
        <v>73</v>
      </c>
      <c r="AV20" s="95" t="s">
        <v>73</v>
      </c>
      <c r="AW20" s="95">
        <v>93</v>
      </c>
    </row>
    <row r="21" spans="1:49">
      <c r="A21" s="98" t="s">
        <v>89</v>
      </c>
      <c r="B21" s="98" t="s">
        <v>15</v>
      </c>
      <c r="C21" s="102">
        <v>77</v>
      </c>
      <c r="D21" s="102">
        <v>79</v>
      </c>
      <c r="E21" s="102">
        <v>86</v>
      </c>
      <c r="F21" s="102">
        <v>90</v>
      </c>
      <c r="G21" s="102">
        <v>95</v>
      </c>
      <c r="H21" s="102">
        <v>87</v>
      </c>
      <c r="I21" s="102">
        <v>92</v>
      </c>
      <c r="J21" s="102">
        <v>92</v>
      </c>
      <c r="K21" s="102">
        <v>88</v>
      </c>
      <c r="L21" s="102">
        <v>90</v>
      </c>
      <c r="M21" s="102">
        <v>88</v>
      </c>
      <c r="N21" s="102">
        <v>92</v>
      </c>
      <c r="O21" s="102">
        <v>95</v>
      </c>
      <c r="P21" s="102">
        <v>93</v>
      </c>
      <c r="Q21" s="102">
        <v>89</v>
      </c>
      <c r="R21" s="102">
        <v>93</v>
      </c>
      <c r="S21" s="102">
        <v>91</v>
      </c>
      <c r="T21" s="102">
        <v>95</v>
      </c>
      <c r="U21" s="102">
        <v>91</v>
      </c>
      <c r="V21" s="102">
        <v>89</v>
      </c>
      <c r="W21" s="102">
        <v>91</v>
      </c>
      <c r="X21" s="102">
        <v>91</v>
      </c>
      <c r="Y21" s="102">
        <v>90</v>
      </c>
      <c r="Z21" s="102">
        <v>87</v>
      </c>
      <c r="AA21" s="102">
        <v>90</v>
      </c>
      <c r="AB21" s="102">
        <v>89</v>
      </c>
      <c r="AC21" s="102">
        <v>90</v>
      </c>
      <c r="AD21" s="102">
        <v>85</v>
      </c>
      <c r="AE21" s="102">
        <v>87</v>
      </c>
      <c r="AF21" s="102">
        <v>89</v>
      </c>
      <c r="AG21" s="102">
        <v>87</v>
      </c>
      <c r="AH21" s="102">
        <v>87</v>
      </c>
      <c r="AI21" s="102">
        <v>94</v>
      </c>
      <c r="AJ21" s="102">
        <v>79</v>
      </c>
      <c r="AK21" s="102">
        <v>91</v>
      </c>
      <c r="AL21" s="102">
        <v>90</v>
      </c>
      <c r="AM21" s="102">
        <v>91</v>
      </c>
      <c r="AN21" s="102">
        <v>89</v>
      </c>
      <c r="AO21" s="102">
        <v>86</v>
      </c>
      <c r="AP21" s="102">
        <v>89</v>
      </c>
      <c r="AQ21" s="102" t="s">
        <v>73</v>
      </c>
      <c r="AR21" s="102">
        <v>86</v>
      </c>
      <c r="AS21" s="95" t="s">
        <v>73</v>
      </c>
      <c r="AT21" s="95" t="s">
        <v>73</v>
      </c>
      <c r="AU21" s="95" t="s">
        <v>73</v>
      </c>
      <c r="AV21" s="95" t="s">
        <v>73</v>
      </c>
      <c r="AW21" s="95">
        <v>72</v>
      </c>
    </row>
    <row r="22" spans="1:49">
      <c r="A22" s="98" t="s">
        <v>88</v>
      </c>
      <c r="B22" s="98" t="s">
        <v>15</v>
      </c>
      <c r="C22" s="102">
        <v>87</v>
      </c>
      <c r="D22" s="102">
        <v>81</v>
      </c>
      <c r="E22" s="102">
        <v>93</v>
      </c>
      <c r="F22" s="102">
        <v>76</v>
      </c>
      <c r="G22" s="102">
        <v>93</v>
      </c>
      <c r="H22" s="102">
        <v>93</v>
      </c>
      <c r="I22" s="102">
        <v>93</v>
      </c>
      <c r="J22" s="102" t="s">
        <v>73</v>
      </c>
      <c r="K22" s="102" t="s">
        <v>73</v>
      </c>
      <c r="L22" s="102" t="s">
        <v>73</v>
      </c>
      <c r="M22" s="102" t="s">
        <v>73</v>
      </c>
      <c r="N22" s="102" t="s">
        <v>73</v>
      </c>
      <c r="O22" s="102" t="s">
        <v>73</v>
      </c>
      <c r="P22" s="102" t="s">
        <v>73</v>
      </c>
      <c r="Q22" s="102" t="s">
        <v>73</v>
      </c>
      <c r="R22" s="102" t="s">
        <v>73</v>
      </c>
      <c r="S22" s="102" t="s">
        <v>73</v>
      </c>
      <c r="T22" s="102" t="s">
        <v>73</v>
      </c>
      <c r="U22" s="102" t="s">
        <v>73</v>
      </c>
      <c r="V22" s="102" t="s">
        <v>73</v>
      </c>
      <c r="W22" s="102" t="s">
        <v>73</v>
      </c>
      <c r="X22" s="102" t="s">
        <v>73</v>
      </c>
      <c r="Y22" s="102" t="s">
        <v>73</v>
      </c>
      <c r="Z22" s="102" t="s">
        <v>73</v>
      </c>
      <c r="AA22" s="102" t="s">
        <v>73</v>
      </c>
      <c r="AB22" s="102" t="s">
        <v>73</v>
      </c>
      <c r="AC22" s="102" t="s">
        <v>73</v>
      </c>
      <c r="AD22" s="102" t="s">
        <v>73</v>
      </c>
      <c r="AE22" s="102" t="s">
        <v>73</v>
      </c>
      <c r="AF22" s="102" t="s">
        <v>73</v>
      </c>
      <c r="AG22" s="102" t="s">
        <v>73</v>
      </c>
      <c r="AH22" s="102" t="s">
        <v>73</v>
      </c>
      <c r="AI22" s="102" t="s">
        <v>73</v>
      </c>
      <c r="AJ22" s="102" t="s">
        <v>73</v>
      </c>
      <c r="AK22" s="102" t="s">
        <v>73</v>
      </c>
      <c r="AL22" s="102" t="s">
        <v>73</v>
      </c>
      <c r="AM22" s="102" t="s">
        <v>73</v>
      </c>
      <c r="AN22" s="102" t="s">
        <v>73</v>
      </c>
      <c r="AO22" s="102" t="s">
        <v>73</v>
      </c>
      <c r="AP22" s="102" t="s">
        <v>73</v>
      </c>
      <c r="AQ22" s="102" t="s">
        <v>73</v>
      </c>
      <c r="AR22" s="102" t="s">
        <v>73</v>
      </c>
      <c r="AS22" s="95" t="s">
        <v>73</v>
      </c>
      <c r="AT22" s="95" t="s">
        <v>73</v>
      </c>
      <c r="AU22" s="95" t="s">
        <v>73</v>
      </c>
      <c r="AV22" s="95" t="s">
        <v>73</v>
      </c>
      <c r="AW22" s="95" t="s">
        <v>73</v>
      </c>
    </row>
    <row r="23" spans="1:49">
      <c r="A23" s="98" t="s">
        <v>87</v>
      </c>
      <c r="B23" s="98" t="s">
        <v>15</v>
      </c>
      <c r="C23" s="102">
        <v>78</v>
      </c>
      <c r="D23" s="102">
        <v>84</v>
      </c>
      <c r="E23" s="102">
        <v>82</v>
      </c>
      <c r="F23" s="102">
        <v>88</v>
      </c>
      <c r="G23" s="102">
        <v>85</v>
      </c>
      <c r="H23" s="102">
        <v>83</v>
      </c>
      <c r="I23" s="102">
        <v>90</v>
      </c>
      <c r="J23" s="102">
        <v>88</v>
      </c>
      <c r="K23" s="102">
        <v>84</v>
      </c>
      <c r="L23" s="102">
        <v>86</v>
      </c>
      <c r="M23" s="102">
        <v>83</v>
      </c>
      <c r="N23" s="102">
        <v>84</v>
      </c>
      <c r="O23" s="102">
        <v>89</v>
      </c>
      <c r="P23" s="102">
        <v>82</v>
      </c>
      <c r="Q23" s="102">
        <v>88</v>
      </c>
      <c r="R23" s="102">
        <v>89</v>
      </c>
      <c r="S23" s="102">
        <v>87</v>
      </c>
      <c r="T23" s="102">
        <v>85</v>
      </c>
      <c r="U23" s="102">
        <v>87</v>
      </c>
      <c r="V23" s="102">
        <v>81</v>
      </c>
      <c r="W23" s="102">
        <v>78</v>
      </c>
      <c r="X23" s="102">
        <v>71</v>
      </c>
      <c r="Y23" s="102">
        <v>77</v>
      </c>
      <c r="Z23" s="102">
        <v>81</v>
      </c>
      <c r="AA23" s="102">
        <v>85</v>
      </c>
      <c r="AB23" s="102">
        <v>79</v>
      </c>
      <c r="AC23" s="102">
        <v>80</v>
      </c>
      <c r="AD23" s="102">
        <v>76</v>
      </c>
      <c r="AE23" s="102">
        <v>75</v>
      </c>
      <c r="AF23" s="102">
        <v>76</v>
      </c>
      <c r="AG23" s="102">
        <v>85</v>
      </c>
      <c r="AH23" s="102">
        <v>73</v>
      </c>
      <c r="AI23" s="102">
        <v>88</v>
      </c>
      <c r="AJ23" s="102">
        <v>84</v>
      </c>
      <c r="AK23" s="102">
        <v>92</v>
      </c>
      <c r="AL23" s="102">
        <v>84</v>
      </c>
      <c r="AM23" s="102">
        <v>82</v>
      </c>
      <c r="AN23" s="102">
        <v>81</v>
      </c>
      <c r="AO23" s="102" t="s">
        <v>73</v>
      </c>
      <c r="AP23" s="102">
        <v>91</v>
      </c>
      <c r="AQ23" s="102" t="s">
        <v>73</v>
      </c>
      <c r="AR23" s="102">
        <v>79</v>
      </c>
      <c r="AS23" s="95" t="s">
        <v>73</v>
      </c>
      <c r="AT23" s="95" t="s">
        <v>73</v>
      </c>
      <c r="AU23" s="95" t="s">
        <v>73</v>
      </c>
      <c r="AV23" s="95" t="s">
        <v>73</v>
      </c>
      <c r="AW23" s="95">
        <v>89</v>
      </c>
    </row>
    <row r="24" spans="1:49">
      <c r="A24" s="98"/>
      <c r="B24" s="98"/>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95"/>
      <c r="AT24" s="95"/>
      <c r="AU24" s="95"/>
      <c r="AV24" s="95"/>
      <c r="AW24" s="95"/>
    </row>
    <row r="25" spans="1:49">
      <c r="A25" s="98" t="s">
        <v>86</v>
      </c>
      <c r="B25" s="98" t="s">
        <v>15</v>
      </c>
      <c r="C25" s="102">
        <v>44</v>
      </c>
      <c r="D25" s="102">
        <v>47</v>
      </c>
      <c r="E25" s="102">
        <v>60</v>
      </c>
      <c r="F25" s="102">
        <v>70</v>
      </c>
      <c r="G25" s="102">
        <v>75</v>
      </c>
      <c r="H25" s="102">
        <v>67</v>
      </c>
      <c r="I25" s="102">
        <v>71</v>
      </c>
      <c r="J25" s="102">
        <v>71</v>
      </c>
      <c r="K25" s="102">
        <v>69</v>
      </c>
      <c r="L25" s="102">
        <v>74</v>
      </c>
      <c r="M25" s="102">
        <v>68</v>
      </c>
      <c r="N25" s="102">
        <v>57</v>
      </c>
      <c r="O25" s="102">
        <v>65</v>
      </c>
      <c r="P25" s="102">
        <v>66</v>
      </c>
      <c r="Q25" s="102">
        <v>62</v>
      </c>
      <c r="R25" s="102">
        <v>72</v>
      </c>
      <c r="S25" s="102">
        <v>58</v>
      </c>
      <c r="T25" s="102">
        <v>69</v>
      </c>
      <c r="U25" s="102">
        <v>61</v>
      </c>
      <c r="V25" s="102">
        <v>72</v>
      </c>
      <c r="W25" s="102">
        <v>72</v>
      </c>
      <c r="X25" s="102">
        <v>70</v>
      </c>
      <c r="Y25" s="102">
        <v>62</v>
      </c>
      <c r="Z25" s="102">
        <v>63</v>
      </c>
      <c r="AA25" s="102">
        <v>72</v>
      </c>
      <c r="AB25" s="102">
        <v>68</v>
      </c>
      <c r="AC25" s="102">
        <v>68</v>
      </c>
      <c r="AD25" s="102">
        <v>64</v>
      </c>
      <c r="AE25" s="102">
        <v>56</v>
      </c>
      <c r="AF25" s="102">
        <v>72</v>
      </c>
      <c r="AG25" s="102">
        <v>72</v>
      </c>
      <c r="AH25" s="102">
        <v>68</v>
      </c>
      <c r="AI25" s="102">
        <v>79</v>
      </c>
      <c r="AJ25" s="102">
        <v>80</v>
      </c>
      <c r="AK25" s="102">
        <v>69</v>
      </c>
      <c r="AL25" s="102">
        <v>75</v>
      </c>
      <c r="AM25" s="102">
        <v>82</v>
      </c>
      <c r="AN25" s="102">
        <v>77</v>
      </c>
      <c r="AO25" s="102">
        <v>70</v>
      </c>
      <c r="AP25" s="102">
        <v>76</v>
      </c>
      <c r="AQ25" s="102" t="s">
        <v>73</v>
      </c>
      <c r="AR25" s="102">
        <v>75</v>
      </c>
      <c r="AS25" s="95" t="s">
        <v>73</v>
      </c>
      <c r="AT25" s="95" t="s">
        <v>73</v>
      </c>
      <c r="AU25" s="95" t="s">
        <v>73</v>
      </c>
      <c r="AV25" s="95" t="s">
        <v>73</v>
      </c>
      <c r="AW25" s="95">
        <v>69</v>
      </c>
    </row>
    <row r="26" spans="1:49">
      <c r="A26" s="98" t="s">
        <v>85</v>
      </c>
      <c r="B26" s="98" t="s">
        <v>15</v>
      </c>
      <c r="C26" s="102" t="s">
        <v>73</v>
      </c>
      <c r="D26" s="102">
        <v>100</v>
      </c>
      <c r="E26" s="102">
        <v>99</v>
      </c>
      <c r="F26" s="102">
        <v>100</v>
      </c>
      <c r="G26" s="102">
        <v>98</v>
      </c>
      <c r="H26" s="102">
        <v>100</v>
      </c>
      <c r="I26" s="102">
        <v>98</v>
      </c>
      <c r="J26" s="102" t="s">
        <v>73</v>
      </c>
      <c r="K26" s="102" t="s">
        <v>73</v>
      </c>
      <c r="L26" s="102" t="s">
        <v>73</v>
      </c>
      <c r="M26" s="102" t="s">
        <v>73</v>
      </c>
      <c r="N26" s="102" t="s">
        <v>73</v>
      </c>
      <c r="O26" s="102" t="s">
        <v>73</v>
      </c>
      <c r="P26" s="102" t="s">
        <v>73</v>
      </c>
      <c r="Q26" s="102" t="s">
        <v>73</v>
      </c>
      <c r="R26" s="102" t="s">
        <v>73</v>
      </c>
      <c r="S26" s="102" t="s">
        <v>73</v>
      </c>
      <c r="T26" s="102" t="s">
        <v>73</v>
      </c>
      <c r="U26" s="102" t="s">
        <v>73</v>
      </c>
      <c r="V26" s="102" t="s">
        <v>73</v>
      </c>
      <c r="W26" s="102" t="s">
        <v>73</v>
      </c>
      <c r="X26" s="102" t="s">
        <v>73</v>
      </c>
      <c r="Y26" s="102" t="s">
        <v>73</v>
      </c>
      <c r="Z26" s="102" t="s">
        <v>73</v>
      </c>
      <c r="AA26" s="102" t="s">
        <v>73</v>
      </c>
      <c r="AB26" s="102" t="s">
        <v>73</v>
      </c>
      <c r="AC26" s="102" t="s">
        <v>73</v>
      </c>
      <c r="AD26" s="102" t="s">
        <v>73</v>
      </c>
      <c r="AE26" s="102" t="s">
        <v>73</v>
      </c>
      <c r="AF26" s="102" t="s">
        <v>73</v>
      </c>
      <c r="AG26" s="102" t="s">
        <v>73</v>
      </c>
      <c r="AH26" s="102" t="s">
        <v>73</v>
      </c>
      <c r="AI26" s="102" t="s">
        <v>73</v>
      </c>
      <c r="AJ26" s="102" t="s">
        <v>73</v>
      </c>
      <c r="AK26" s="102" t="s">
        <v>73</v>
      </c>
      <c r="AL26" s="102" t="s">
        <v>73</v>
      </c>
      <c r="AM26" s="102">
        <v>89</v>
      </c>
      <c r="AN26" s="102">
        <v>98</v>
      </c>
      <c r="AO26" s="102" t="s">
        <v>73</v>
      </c>
      <c r="AP26" s="102">
        <v>81</v>
      </c>
      <c r="AQ26" s="102" t="s">
        <v>73</v>
      </c>
      <c r="AR26" s="102">
        <v>88</v>
      </c>
      <c r="AS26" s="95" t="s">
        <v>73</v>
      </c>
      <c r="AT26" s="95" t="s">
        <v>73</v>
      </c>
      <c r="AU26" s="95" t="s">
        <v>73</v>
      </c>
      <c r="AV26" s="95" t="s">
        <v>73</v>
      </c>
      <c r="AW26" s="95">
        <v>75</v>
      </c>
    </row>
    <row r="27" spans="1:49">
      <c r="A27" s="98" t="s">
        <v>84</v>
      </c>
      <c r="B27" s="98" t="s">
        <v>15</v>
      </c>
      <c r="C27" s="102">
        <v>99</v>
      </c>
      <c r="D27" s="102">
        <v>99</v>
      </c>
      <c r="E27" s="102">
        <v>100</v>
      </c>
      <c r="F27" s="102">
        <v>100</v>
      </c>
      <c r="G27" s="102">
        <v>99</v>
      </c>
      <c r="H27" s="102">
        <v>100</v>
      </c>
      <c r="I27" s="102">
        <v>98</v>
      </c>
      <c r="J27" s="102">
        <v>100</v>
      </c>
      <c r="K27" s="102">
        <v>100</v>
      </c>
      <c r="L27" s="102">
        <v>71</v>
      </c>
      <c r="M27" s="102">
        <v>97</v>
      </c>
      <c r="N27" s="102">
        <v>99</v>
      </c>
      <c r="O27" s="102">
        <v>99</v>
      </c>
      <c r="P27" s="102">
        <v>99</v>
      </c>
      <c r="Q27" s="102">
        <v>97</v>
      </c>
      <c r="R27" s="102">
        <v>100</v>
      </c>
      <c r="S27" s="102">
        <v>98</v>
      </c>
      <c r="T27" s="102" t="s">
        <v>73</v>
      </c>
      <c r="U27" s="102" t="s">
        <v>73</v>
      </c>
      <c r="V27" s="102" t="s">
        <v>73</v>
      </c>
      <c r="W27" s="102" t="s">
        <v>73</v>
      </c>
      <c r="X27" s="102" t="s">
        <v>73</v>
      </c>
      <c r="Y27" s="102" t="s">
        <v>73</v>
      </c>
      <c r="Z27" s="102" t="s">
        <v>73</v>
      </c>
      <c r="AA27" s="102" t="s">
        <v>73</v>
      </c>
      <c r="AB27" s="102" t="s">
        <v>73</v>
      </c>
      <c r="AC27" s="102" t="s">
        <v>73</v>
      </c>
      <c r="AD27" s="102" t="s">
        <v>73</v>
      </c>
      <c r="AE27" s="102" t="s">
        <v>73</v>
      </c>
      <c r="AF27" s="102" t="s">
        <v>73</v>
      </c>
      <c r="AG27" s="102" t="s">
        <v>73</v>
      </c>
      <c r="AH27" s="102" t="s">
        <v>73</v>
      </c>
      <c r="AI27" s="102">
        <v>91</v>
      </c>
      <c r="AJ27" s="102" t="s">
        <v>73</v>
      </c>
      <c r="AK27" s="102">
        <v>92</v>
      </c>
      <c r="AL27" s="102">
        <v>82</v>
      </c>
      <c r="AM27" s="102">
        <v>88</v>
      </c>
      <c r="AN27" s="102">
        <v>93</v>
      </c>
      <c r="AO27" s="102" t="s">
        <v>73</v>
      </c>
      <c r="AP27" s="102">
        <v>89</v>
      </c>
      <c r="AQ27" s="102" t="s">
        <v>73</v>
      </c>
      <c r="AR27" s="102">
        <v>74</v>
      </c>
      <c r="AS27" s="95" t="s">
        <v>73</v>
      </c>
      <c r="AT27" s="95" t="s">
        <v>73</v>
      </c>
      <c r="AU27" s="95" t="s">
        <v>73</v>
      </c>
      <c r="AV27" s="95" t="s">
        <v>73</v>
      </c>
      <c r="AW27" s="95">
        <v>83</v>
      </c>
    </row>
    <row r="28" spans="1:49">
      <c r="A28" s="98" t="s">
        <v>83</v>
      </c>
      <c r="B28" s="98"/>
      <c r="C28" s="102" t="s">
        <v>73</v>
      </c>
      <c r="D28" s="102" t="s">
        <v>73</v>
      </c>
      <c r="E28" s="102" t="s">
        <v>73</v>
      </c>
      <c r="F28" s="102" t="s">
        <v>73</v>
      </c>
      <c r="G28" s="102" t="s">
        <v>73</v>
      </c>
      <c r="H28" s="102" t="s">
        <v>73</v>
      </c>
      <c r="I28" s="102" t="s">
        <v>73</v>
      </c>
      <c r="J28" s="102" t="s">
        <v>73</v>
      </c>
      <c r="K28" s="102" t="s">
        <v>73</v>
      </c>
      <c r="L28" s="102" t="s">
        <v>73</v>
      </c>
      <c r="M28" s="102" t="s">
        <v>73</v>
      </c>
      <c r="N28" s="102" t="s">
        <v>73</v>
      </c>
      <c r="O28" s="102" t="s">
        <v>73</v>
      </c>
      <c r="P28" s="102" t="s">
        <v>73</v>
      </c>
      <c r="Q28" s="102" t="s">
        <v>73</v>
      </c>
      <c r="R28" s="102" t="s">
        <v>73</v>
      </c>
      <c r="S28" s="102" t="s">
        <v>73</v>
      </c>
      <c r="T28" s="102" t="s">
        <v>73</v>
      </c>
      <c r="U28" s="102" t="s">
        <v>73</v>
      </c>
      <c r="V28" s="102" t="s">
        <v>73</v>
      </c>
      <c r="W28" s="102" t="s">
        <v>73</v>
      </c>
      <c r="X28" s="102" t="s">
        <v>73</v>
      </c>
      <c r="Y28" s="102" t="s">
        <v>73</v>
      </c>
      <c r="Z28" s="102" t="s">
        <v>73</v>
      </c>
      <c r="AA28" s="102" t="s">
        <v>73</v>
      </c>
      <c r="AB28" s="102" t="s">
        <v>73</v>
      </c>
      <c r="AC28" s="102" t="s">
        <v>73</v>
      </c>
      <c r="AD28" s="102" t="s">
        <v>73</v>
      </c>
      <c r="AE28" s="102" t="s">
        <v>73</v>
      </c>
      <c r="AF28" s="102" t="s">
        <v>73</v>
      </c>
      <c r="AG28" s="102" t="s">
        <v>73</v>
      </c>
      <c r="AH28" s="102" t="s">
        <v>73</v>
      </c>
      <c r="AI28" s="102" t="s">
        <v>73</v>
      </c>
      <c r="AJ28" s="102" t="s">
        <v>73</v>
      </c>
      <c r="AK28" s="102" t="s">
        <v>73</v>
      </c>
      <c r="AL28" s="102" t="s">
        <v>73</v>
      </c>
      <c r="AM28" s="102">
        <v>80</v>
      </c>
      <c r="AN28" s="102">
        <v>72</v>
      </c>
      <c r="AO28" s="102" t="s">
        <v>73</v>
      </c>
      <c r="AP28" s="102">
        <v>87</v>
      </c>
      <c r="AQ28" s="102" t="s">
        <v>73</v>
      </c>
      <c r="AR28" s="102">
        <v>94</v>
      </c>
      <c r="AS28" s="95" t="s">
        <v>73</v>
      </c>
      <c r="AT28" s="95" t="s">
        <v>73</v>
      </c>
      <c r="AU28" s="95" t="s">
        <v>73</v>
      </c>
      <c r="AV28" s="95" t="s">
        <v>73</v>
      </c>
      <c r="AW28" s="95">
        <v>94</v>
      </c>
    </row>
    <row r="29" spans="1:49">
      <c r="A29" s="98" t="s">
        <v>82</v>
      </c>
      <c r="B29" s="98" t="s">
        <v>15</v>
      </c>
      <c r="C29" s="102">
        <v>97</v>
      </c>
      <c r="D29" s="102">
        <v>100</v>
      </c>
      <c r="E29" s="102">
        <v>99</v>
      </c>
      <c r="F29" s="102">
        <v>100</v>
      </c>
      <c r="G29" s="102">
        <v>99</v>
      </c>
      <c r="H29" s="102">
        <v>99</v>
      </c>
      <c r="I29" s="102">
        <v>100</v>
      </c>
      <c r="J29" s="102">
        <v>99</v>
      </c>
      <c r="K29" s="102">
        <v>97</v>
      </c>
      <c r="L29" s="102">
        <v>93</v>
      </c>
      <c r="M29" s="102">
        <v>97</v>
      </c>
      <c r="N29" s="102">
        <v>96</v>
      </c>
      <c r="O29" s="102">
        <v>98</v>
      </c>
      <c r="P29" s="102">
        <v>98</v>
      </c>
      <c r="Q29" s="102">
        <v>96</v>
      </c>
      <c r="R29" s="102">
        <v>98</v>
      </c>
      <c r="S29" s="102">
        <v>98</v>
      </c>
      <c r="T29" s="102">
        <v>98</v>
      </c>
      <c r="U29" s="102">
        <v>97</v>
      </c>
      <c r="V29" s="102">
        <v>97</v>
      </c>
      <c r="W29" s="102">
        <v>96</v>
      </c>
      <c r="X29" s="102">
        <v>97</v>
      </c>
      <c r="Y29" s="102">
        <v>93</v>
      </c>
      <c r="Z29" s="102">
        <v>96</v>
      </c>
      <c r="AA29" s="102">
        <v>96</v>
      </c>
      <c r="AB29" s="102">
        <v>97</v>
      </c>
      <c r="AC29" s="102">
        <v>94</v>
      </c>
      <c r="AD29" s="102">
        <v>94</v>
      </c>
      <c r="AE29" s="102">
        <v>92</v>
      </c>
      <c r="AF29" s="102">
        <v>95</v>
      </c>
      <c r="AG29" s="102">
        <v>95</v>
      </c>
      <c r="AH29" s="102">
        <v>90</v>
      </c>
      <c r="AI29" s="102">
        <v>97</v>
      </c>
      <c r="AJ29" s="102">
        <v>89</v>
      </c>
      <c r="AK29" s="102">
        <v>96</v>
      </c>
      <c r="AL29" s="102">
        <v>97</v>
      </c>
      <c r="AM29" s="102">
        <v>92</v>
      </c>
      <c r="AN29" s="102">
        <v>92</v>
      </c>
      <c r="AO29" s="102">
        <v>85</v>
      </c>
      <c r="AP29" s="102">
        <v>91</v>
      </c>
      <c r="AQ29" s="102" t="s">
        <v>73</v>
      </c>
      <c r="AR29" s="102">
        <v>87</v>
      </c>
      <c r="AS29" s="95" t="s">
        <v>73</v>
      </c>
      <c r="AT29" s="95" t="s">
        <v>73</v>
      </c>
      <c r="AU29" s="95" t="s">
        <v>73</v>
      </c>
      <c r="AV29" s="95" t="s">
        <v>73</v>
      </c>
      <c r="AW29" s="95">
        <v>90</v>
      </c>
    </row>
    <row r="30" spans="1:49">
      <c r="A30" s="98"/>
      <c r="B30" s="9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95"/>
      <c r="AT30" s="95"/>
      <c r="AU30" s="95"/>
      <c r="AV30" s="95"/>
      <c r="AW30" s="95"/>
    </row>
    <row r="31" spans="1:49">
      <c r="A31" s="98" t="s">
        <v>81</v>
      </c>
      <c r="B31" s="98" t="s">
        <v>15</v>
      </c>
      <c r="C31" s="102" t="s">
        <v>73</v>
      </c>
      <c r="D31" s="102">
        <v>94</v>
      </c>
      <c r="E31" s="102">
        <v>96</v>
      </c>
      <c r="F31" s="102">
        <v>98</v>
      </c>
      <c r="G31" s="102">
        <v>99</v>
      </c>
      <c r="H31" s="102">
        <v>98</v>
      </c>
      <c r="I31" s="102">
        <v>98</v>
      </c>
      <c r="J31" s="102">
        <v>98</v>
      </c>
      <c r="K31" s="102">
        <v>97</v>
      </c>
      <c r="L31" s="102">
        <v>95</v>
      </c>
      <c r="M31" s="102">
        <v>96</v>
      </c>
      <c r="N31" s="102">
        <v>96</v>
      </c>
      <c r="O31" s="102">
        <v>97</v>
      </c>
      <c r="P31" s="102">
        <v>98</v>
      </c>
      <c r="Q31" s="102">
        <v>99</v>
      </c>
      <c r="R31" s="102">
        <v>98</v>
      </c>
      <c r="S31" s="102">
        <v>98</v>
      </c>
      <c r="T31" s="102" t="s">
        <v>73</v>
      </c>
      <c r="U31" s="102" t="s">
        <v>73</v>
      </c>
      <c r="V31" s="102" t="s">
        <v>73</v>
      </c>
      <c r="W31" s="102" t="s">
        <v>73</v>
      </c>
      <c r="X31" s="102" t="s">
        <v>73</v>
      </c>
      <c r="Y31" s="102" t="s">
        <v>73</v>
      </c>
      <c r="Z31" s="102" t="s">
        <v>73</v>
      </c>
      <c r="AA31" s="102" t="s">
        <v>73</v>
      </c>
      <c r="AB31" s="102" t="s">
        <v>73</v>
      </c>
      <c r="AC31" s="102" t="s">
        <v>73</v>
      </c>
      <c r="AD31" s="102" t="s">
        <v>73</v>
      </c>
      <c r="AE31" s="102" t="s">
        <v>73</v>
      </c>
      <c r="AF31" s="102" t="s">
        <v>73</v>
      </c>
      <c r="AG31" s="102" t="s">
        <v>73</v>
      </c>
      <c r="AH31" s="102">
        <v>87</v>
      </c>
      <c r="AI31" s="102">
        <v>79</v>
      </c>
      <c r="AJ31" s="102" t="s">
        <v>73</v>
      </c>
      <c r="AK31" s="102">
        <v>71</v>
      </c>
      <c r="AL31" s="102" t="s">
        <v>73</v>
      </c>
      <c r="AM31" s="102">
        <v>87</v>
      </c>
      <c r="AN31" s="102">
        <v>86</v>
      </c>
      <c r="AO31" s="102" t="s">
        <v>73</v>
      </c>
      <c r="AP31" s="102">
        <v>72</v>
      </c>
      <c r="AQ31" s="102" t="s">
        <v>73</v>
      </c>
      <c r="AR31" s="102">
        <v>64</v>
      </c>
      <c r="AS31" s="95" t="s">
        <v>73</v>
      </c>
      <c r="AT31" s="95" t="s">
        <v>73</v>
      </c>
      <c r="AU31" s="95" t="s">
        <v>73</v>
      </c>
      <c r="AV31" s="95" t="s">
        <v>73</v>
      </c>
      <c r="AW31" s="95">
        <v>39</v>
      </c>
    </row>
    <row r="32" spans="1:49">
      <c r="A32" s="98" t="s">
        <v>80</v>
      </c>
      <c r="B32" s="98" t="s">
        <v>15</v>
      </c>
      <c r="C32" s="102">
        <v>100</v>
      </c>
      <c r="D32" s="102">
        <v>99</v>
      </c>
      <c r="E32" s="102">
        <v>99</v>
      </c>
      <c r="F32" s="102">
        <v>95</v>
      </c>
      <c r="G32" s="102">
        <v>100</v>
      </c>
      <c r="H32" s="102">
        <v>100</v>
      </c>
      <c r="I32" s="102">
        <v>100</v>
      </c>
      <c r="J32" s="102" t="s">
        <v>73</v>
      </c>
      <c r="K32" s="102" t="s">
        <v>73</v>
      </c>
      <c r="L32" s="102" t="s">
        <v>73</v>
      </c>
      <c r="M32" s="102" t="s">
        <v>73</v>
      </c>
      <c r="N32" s="102" t="s">
        <v>73</v>
      </c>
      <c r="O32" s="102" t="s">
        <v>73</v>
      </c>
      <c r="P32" s="102" t="s">
        <v>73</v>
      </c>
      <c r="Q32" s="102" t="s">
        <v>73</v>
      </c>
      <c r="R32" s="102" t="s">
        <v>73</v>
      </c>
      <c r="S32" s="102" t="s">
        <v>73</v>
      </c>
      <c r="T32" s="102" t="s">
        <v>73</v>
      </c>
      <c r="U32" s="102" t="s">
        <v>73</v>
      </c>
      <c r="V32" s="102" t="s">
        <v>73</v>
      </c>
      <c r="W32" s="102" t="s">
        <v>73</v>
      </c>
      <c r="X32" s="102" t="s">
        <v>73</v>
      </c>
      <c r="Y32" s="102" t="s">
        <v>73</v>
      </c>
      <c r="Z32" s="102" t="s">
        <v>73</v>
      </c>
      <c r="AA32" s="102" t="s">
        <v>73</v>
      </c>
      <c r="AB32" s="102" t="s">
        <v>73</v>
      </c>
      <c r="AC32" s="102" t="s">
        <v>73</v>
      </c>
      <c r="AD32" s="102" t="s">
        <v>73</v>
      </c>
      <c r="AE32" s="102" t="s">
        <v>73</v>
      </c>
      <c r="AF32" s="102" t="s">
        <v>73</v>
      </c>
      <c r="AG32" s="102" t="s">
        <v>73</v>
      </c>
      <c r="AH32" s="102" t="s">
        <v>73</v>
      </c>
      <c r="AI32" s="102">
        <v>97</v>
      </c>
      <c r="AJ32" s="102" t="s">
        <v>73</v>
      </c>
      <c r="AK32" s="102" t="s">
        <v>73</v>
      </c>
      <c r="AL32" s="102" t="s">
        <v>73</v>
      </c>
      <c r="AM32" s="102" t="s">
        <v>73</v>
      </c>
      <c r="AN32" s="102" t="s">
        <v>73</v>
      </c>
      <c r="AO32" s="102" t="s">
        <v>73</v>
      </c>
      <c r="AP32" s="102" t="s">
        <v>73</v>
      </c>
      <c r="AQ32" s="102" t="s">
        <v>73</v>
      </c>
      <c r="AR32" s="102" t="s">
        <v>73</v>
      </c>
      <c r="AS32" s="95" t="s">
        <v>73</v>
      </c>
      <c r="AT32" s="95" t="s">
        <v>73</v>
      </c>
      <c r="AU32" s="95" t="s">
        <v>73</v>
      </c>
      <c r="AV32" s="95" t="s">
        <v>73</v>
      </c>
      <c r="AW32" s="95" t="s">
        <v>73</v>
      </c>
    </row>
    <row r="33" spans="1:49">
      <c r="A33" s="98" t="s">
        <v>79</v>
      </c>
      <c r="B33" s="98" t="s">
        <v>15</v>
      </c>
      <c r="C33" s="102">
        <v>21</v>
      </c>
      <c r="D33" s="102">
        <v>19</v>
      </c>
      <c r="E33" s="102">
        <v>21</v>
      </c>
      <c r="F33" s="102">
        <v>37</v>
      </c>
      <c r="G33" s="102">
        <v>30</v>
      </c>
      <c r="H33" s="102">
        <v>42</v>
      </c>
      <c r="I33" s="102">
        <v>52</v>
      </c>
      <c r="J33" s="102">
        <v>39</v>
      </c>
      <c r="K33" s="102">
        <v>37</v>
      </c>
      <c r="L33" s="102">
        <v>55</v>
      </c>
      <c r="M33" s="102">
        <v>51</v>
      </c>
      <c r="N33" s="102">
        <v>59</v>
      </c>
      <c r="O33" s="102">
        <v>54</v>
      </c>
      <c r="P33" s="102">
        <v>46</v>
      </c>
      <c r="Q33" s="102">
        <v>40</v>
      </c>
      <c r="R33" s="102">
        <v>48</v>
      </c>
      <c r="S33" s="102">
        <v>44</v>
      </c>
      <c r="T33" s="102">
        <v>51</v>
      </c>
      <c r="U33" s="102">
        <v>49</v>
      </c>
      <c r="V33" s="102">
        <v>52</v>
      </c>
      <c r="W33" s="102">
        <v>51</v>
      </c>
      <c r="X33" s="102">
        <v>55</v>
      </c>
      <c r="Y33" s="102">
        <v>60</v>
      </c>
      <c r="Z33" s="102">
        <v>49</v>
      </c>
      <c r="AA33" s="102">
        <v>57</v>
      </c>
      <c r="AB33" s="102">
        <v>58</v>
      </c>
      <c r="AC33" s="102">
        <v>58</v>
      </c>
      <c r="AD33" s="102">
        <v>67</v>
      </c>
      <c r="AE33" s="102">
        <v>72</v>
      </c>
      <c r="AF33" s="102">
        <v>68</v>
      </c>
      <c r="AG33" s="102">
        <v>76</v>
      </c>
      <c r="AH33" s="102">
        <v>72</v>
      </c>
      <c r="AI33" s="102">
        <v>77</v>
      </c>
      <c r="AJ33" s="102">
        <v>80</v>
      </c>
      <c r="AK33" s="102">
        <v>78</v>
      </c>
      <c r="AL33" s="102">
        <v>88</v>
      </c>
      <c r="AM33" s="102">
        <v>92</v>
      </c>
      <c r="AN33" s="102">
        <v>69</v>
      </c>
      <c r="AO33" s="102" t="s">
        <v>73</v>
      </c>
      <c r="AP33" s="102">
        <v>78</v>
      </c>
      <c r="AQ33" s="102" t="s">
        <v>73</v>
      </c>
      <c r="AR33" s="102">
        <v>79</v>
      </c>
      <c r="AS33" s="95" t="s">
        <v>73</v>
      </c>
      <c r="AT33" s="95" t="s">
        <v>73</v>
      </c>
      <c r="AU33" s="95" t="s">
        <v>73</v>
      </c>
      <c r="AV33" s="95" t="s">
        <v>73</v>
      </c>
      <c r="AW33" s="95">
        <v>85</v>
      </c>
    </row>
    <row r="34" spans="1:49">
      <c r="A34" s="98" t="s">
        <v>78</v>
      </c>
      <c r="B34" s="98" t="s">
        <v>15</v>
      </c>
      <c r="C34" s="102">
        <v>92</v>
      </c>
      <c r="D34" s="102">
        <v>91</v>
      </c>
      <c r="E34" s="102">
        <v>94</v>
      </c>
      <c r="F34" s="102">
        <v>97</v>
      </c>
      <c r="G34" s="102">
        <v>94</v>
      </c>
      <c r="H34" s="102">
        <v>97</v>
      </c>
      <c r="I34" s="102">
        <v>98</v>
      </c>
      <c r="J34" s="102" t="s">
        <v>73</v>
      </c>
      <c r="K34" s="102" t="s">
        <v>73</v>
      </c>
      <c r="L34" s="102" t="s">
        <v>73</v>
      </c>
      <c r="M34" s="102" t="s">
        <v>73</v>
      </c>
      <c r="N34" s="102" t="s">
        <v>73</v>
      </c>
      <c r="O34" s="102" t="s">
        <v>73</v>
      </c>
      <c r="P34" s="102" t="s">
        <v>73</v>
      </c>
      <c r="Q34" s="102" t="s">
        <v>73</v>
      </c>
      <c r="R34" s="102" t="s">
        <v>73</v>
      </c>
      <c r="S34" s="102" t="s">
        <v>73</v>
      </c>
      <c r="T34" s="102" t="s">
        <v>73</v>
      </c>
      <c r="U34" s="102" t="s">
        <v>73</v>
      </c>
      <c r="V34" s="102" t="s">
        <v>73</v>
      </c>
      <c r="W34" s="102" t="s">
        <v>73</v>
      </c>
      <c r="X34" s="102" t="s">
        <v>73</v>
      </c>
      <c r="Y34" s="102" t="s">
        <v>73</v>
      </c>
      <c r="Z34" s="102" t="s">
        <v>73</v>
      </c>
      <c r="AA34" s="102" t="s">
        <v>73</v>
      </c>
      <c r="AB34" s="102" t="s">
        <v>73</v>
      </c>
      <c r="AC34" s="102" t="s">
        <v>73</v>
      </c>
      <c r="AD34" s="102" t="s">
        <v>73</v>
      </c>
      <c r="AE34" s="102" t="s">
        <v>73</v>
      </c>
      <c r="AF34" s="102" t="s">
        <v>73</v>
      </c>
      <c r="AG34" s="102" t="s">
        <v>73</v>
      </c>
      <c r="AH34" s="102" t="s">
        <v>73</v>
      </c>
      <c r="AI34" s="102" t="s">
        <v>73</v>
      </c>
      <c r="AJ34" s="102" t="s">
        <v>73</v>
      </c>
      <c r="AK34" s="102" t="s">
        <v>73</v>
      </c>
      <c r="AL34" s="102" t="s">
        <v>73</v>
      </c>
      <c r="AM34" s="102" t="s">
        <v>73</v>
      </c>
      <c r="AN34" s="102" t="s">
        <v>73</v>
      </c>
      <c r="AO34" s="102" t="s">
        <v>73</v>
      </c>
      <c r="AP34" s="102" t="s">
        <v>73</v>
      </c>
      <c r="AQ34" s="102" t="s">
        <v>73</v>
      </c>
      <c r="AR34" s="102" t="s">
        <v>73</v>
      </c>
      <c r="AS34" s="95" t="s">
        <v>73</v>
      </c>
      <c r="AT34" s="95" t="s">
        <v>73</v>
      </c>
      <c r="AU34" s="95" t="s">
        <v>73</v>
      </c>
      <c r="AV34" s="95" t="s">
        <v>73</v>
      </c>
      <c r="AW34" s="95" t="s">
        <v>73</v>
      </c>
    </row>
    <row r="35" spans="1:49">
      <c r="A35" s="98" t="s">
        <v>77</v>
      </c>
      <c r="B35" s="98" t="s">
        <v>15</v>
      </c>
      <c r="C35" s="102">
        <v>53</v>
      </c>
      <c r="D35" s="102">
        <v>58</v>
      </c>
      <c r="E35" s="102">
        <v>59</v>
      </c>
      <c r="F35" s="102">
        <v>65</v>
      </c>
      <c r="G35" s="102">
        <v>49</v>
      </c>
      <c r="H35" s="102">
        <v>60</v>
      </c>
      <c r="I35" s="102">
        <v>58</v>
      </c>
      <c r="J35" s="102" t="s">
        <v>73</v>
      </c>
      <c r="K35" s="102" t="s">
        <v>73</v>
      </c>
      <c r="L35" s="102" t="s">
        <v>73</v>
      </c>
      <c r="M35" s="102" t="s">
        <v>73</v>
      </c>
      <c r="N35" s="102" t="s">
        <v>73</v>
      </c>
      <c r="O35" s="102">
        <v>54</v>
      </c>
      <c r="P35" s="102">
        <v>54</v>
      </c>
      <c r="Q35" s="102" t="s">
        <v>73</v>
      </c>
      <c r="R35" s="102">
        <v>84</v>
      </c>
      <c r="S35" s="102">
        <v>80</v>
      </c>
      <c r="T35" s="102" t="s">
        <v>73</v>
      </c>
      <c r="U35" s="102" t="s">
        <v>73</v>
      </c>
      <c r="V35" s="102" t="s">
        <v>73</v>
      </c>
      <c r="W35" s="102" t="s">
        <v>73</v>
      </c>
      <c r="X35" s="102" t="s">
        <v>73</v>
      </c>
      <c r="Y35" s="102" t="s">
        <v>73</v>
      </c>
      <c r="Z35" s="102" t="s">
        <v>73</v>
      </c>
      <c r="AA35" s="102" t="s">
        <v>73</v>
      </c>
      <c r="AB35" s="102" t="s">
        <v>73</v>
      </c>
      <c r="AC35" s="102" t="s">
        <v>73</v>
      </c>
      <c r="AD35" s="102" t="s">
        <v>73</v>
      </c>
      <c r="AE35" s="102" t="s">
        <v>73</v>
      </c>
      <c r="AF35" s="102" t="s">
        <v>73</v>
      </c>
      <c r="AG35" s="102" t="s">
        <v>73</v>
      </c>
      <c r="AH35" s="102">
        <v>78</v>
      </c>
      <c r="AI35" s="102">
        <v>79</v>
      </c>
      <c r="AJ35" s="102" t="s">
        <v>73</v>
      </c>
      <c r="AK35" s="102">
        <v>87</v>
      </c>
      <c r="AL35" s="102">
        <v>80</v>
      </c>
      <c r="AM35" s="102">
        <v>85</v>
      </c>
      <c r="AN35" s="102">
        <v>86</v>
      </c>
      <c r="AO35" s="102" t="s">
        <v>73</v>
      </c>
      <c r="AP35" s="102">
        <v>85</v>
      </c>
      <c r="AQ35" s="102" t="s">
        <v>73</v>
      </c>
      <c r="AR35" s="102">
        <v>81</v>
      </c>
      <c r="AS35" s="95" t="s">
        <v>73</v>
      </c>
      <c r="AT35" s="95" t="s">
        <v>73</v>
      </c>
      <c r="AU35" s="95" t="s">
        <v>73</v>
      </c>
      <c r="AV35" s="95" t="s">
        <v>73</v>
      </c>
      <c r="AW35" s="95">
        <v>72</v>
      </c>
    </row>
    <row r="36" spans="1:49">
      <c r="A36" s="98"/>
      <c r="B36" s="98"/>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95"/>
      <c r="AT36" s="95"/>
      <c r="AU36" s="95"/>
      <c r="AV36" s="95"/>
      <c r="AW36" s="95"/>
    </row>
    <row r="37" spans="1:49">
      <c r="A37" s="98" t="s">
        <v>76</v>
      </c>
      <c r="B37" s="98" t="s">
        <v>15</v>
      </c>
      <c r="C37" s="102">
        <v>100</v>
      </c>
      <c r="D37" s="102">
        <v>96</v>
      </c>
      <c r="E37" s="102">
        <v>98</v>
      </c>
      <c r="F37" s="102">
        <v>98</v>
      </c>
      <c r="G37" s="102">
        <v>100</v>
      </c>
      <c r="H37" s="102">
        <v>98</v>
      </c>
      <c r="I37" s="102">
        <v>100</v>
      </c>
      <c r="J37" s="102">
        <v>99</v>
      </c>
      <c r="K37" s="102">
        <v>97</v>
      </c>
      <c r="L37" s="102">
        <v>98</v>
      </c>
      <c r="M37" s="102">
        <v>94</v>
      </c>
      <c r="N37" s="102">
        <v>98</v>
      </c>
      <c r="O37" s="102">
        <v>100</v>
      </c>
      <c r="P37" s="102">
        <v>98</v>
      </c>
      <c r="Q37" s="102">
        <v>93</v>
      </c>
      <c r="R37" s="102">
        <v>98</v>
      </c>
      <c r="S37" s="102" t="s">
        <v>73</v>
      </c>
      <c r="T37" s="102" t="s">
        <v>73</v>
      </c>
      <c r="U37" s="102" t="s">
        <v>73</v>
      </c>
      <c r="V37" s="102" t="s">
        <v>73</v>
      </c>
      <c r="W37" s="102" t="s">
        <v>73</v>
      </c>
      <c r="X37" s="102" t="s">
        <v>73</v>
      </c>
      <c r="Y37" s="102" t="s">
        <v>73</v>
      </c>
      <c r="Z37" s="102" t="s">
        <v>73</v>
      </c>
      <c r="AA37" s="102" t="s">
        <v>73</v>
      </c>
      <c r="AB37" s="102" t="s">
        <v>73</v>
      </c>
      <c r="AC37" s="102" t="s">
        <v>73</v>
      </c>
      <c r="AD37" s="102" t="s">
        <v>73</v>
      </c>
      <c r="AE37" s="102" t="s">
        <v>73</v>
      </c>
      <c r="AF37" s="102" t="s">
        <v>73</v>
      </c>
      <c r="AG37" s="102" t="s">
        <v>73</v>
      </c>
      <c r="AH37" s="102" t="s">
        <v>73</v>
      </c>
      <c r="AI37" s="102" t="s">
        <v>73</v>
      </c>
      <c r="AJ37" s="102" t="s">
        <v>73</v>
      </c>
      <c r="AK37" s="102" t="s">
        <v>73</v>
      </c>
      <c r="AL37" s="102" t="s">
        <v>73</v>
      </c>
      <c r="AM37" s="102" t="s">
        <v>73</v>
      </c>
      <c r="AN37" s="102" t="s">
        <v>73</v>
      </c>
      <c r="AO37" s="102" t="s">
        <v>73</v>
      </c>
      <c r="AP37" s="102" t="s">
        <v>73</v>
      </c>
      <c r="AQ37" s="102" t="s">
        <v>73</v>
      </c>
      <c r="AR37" s="102" t="s">
        <v>73</v>
      </c>
      <c r="AS37" s="95" t="s">
        <v>73</v>
      </c>
      <c r="AT37" s="95" t="s">
        <v>73</v>
      </c>
      <c r="AU37" s="95" t="s">
        <v>73</v>
      </c>
      <c r="AV37" s="95" t="s">
        <v>73</v>
      </c>
      <c r="AW37" s="95" t="s">
        <v>73</v>
      </c>
    </row>
    <row r="38" spans="1:49">
      <c r="A38" s="98" t="s">
        <v>75</v>
      </c>
      <c r="B38" s="98" t="s">
        <v>15</v>
      </c>
      <c r="C38" s="97">
        <v>92</v>
      </c>
      <c r="D38" s="97">
        <v>97</v>
      </c>
      <c r="E38" s="97">
        <v>98</v>
      </c>
      <c r="F38" s="97">
        <v>92</v>
      </c>
      <c r="G38" s="97">
        <v>98</v>
      </c>
      <c r="H38" s="97">
        <v>97</v>
      </c>
      <c r="I38" s="97">
        <v>97</v>
      </c>
      <c r="J38" s="97">
        <v>96</v>
      </c>
      <c r="K38" s="97">
        <v>97</v>
      </c>
      <c r="L38" s="97">
        <v>96</v>
      </c>
      <c r="M38" s="97">
        <v>98</v>
      </c>
      <c r="N38" s="97">
        <v>97</v>
      </c>
      <c r="O38" s="97">
        <v>97</v>
      </c>
      <c r="P38" s="97">
        <v>97</v>
      </c>
      <c r="Q38" s="97">
        <v>98</v>
      </c>
      <c r="R38" s="97">
        <v>98</v>
      </c>
      <c r="S38" s="97">
        <v>95</v>
      </c>
      <c r="T38" s="97">
        <v>99</v>
      </c>
      <c r="U38" s="97">
        <v>96</v>
      </c>
      <c r="V38" s="97">
        <v>96</v>
      </c>
      <c r="W38" s="97">
        <v>99</v>
      </c>
      <c r="X38" s="97">
        <v>98</v>
      </c>
      <c r="Y38" s="97">
        <v>97</v>
      </c>
      <c r="Z38" s="97">
        <v>97</v>
      </c>
      <c r="AA38" s="97">
        <v>95</v>
      </c>
      <c r="AB38" s="97">
        <v>95</v>
      </c>
      <c r="AC38" s="97">
        <v>96</v>
      </c>
      <c r="AD38" s="97">
        <v>93</v>
      </c>
      <c r="AE38" s="97">
        <v>95</v>
      </c>
      <c r="AF38" s="97">
        <v>94</v>
      </c>
      <c r="AG38" s="97">
        <v>91</v>
      </c>
      <c r="AH38" s="97">
        <v>94</v>
      </c>
      <c r="AI38" s="97">
        <v>89</v>
      </c>
      <c r="AJ38" s="97">
        <v>97</v>
      </c>
      <c r="AK38" s="97">
        <v>96</v>
      </c>
      <c r="AL38" s="97">
        <v>82</v>
      </c>
      <c r="AM38" s="91">
        <v>89</v>
      </c>
      <c r="AN38" s="91">
        <v>91</v>
      </c>
      <c r="AO38" s="87">
        <v>87</v>
      </c>
      <c r="AP38" s="87">
        <v>90</v>
      </c>
      <c r="AQ38" s="102" t="s">
        <v>73</v>
      </c>
      <c r="AR38" s="102">
        <v>84</v>
      </c>
      <c r="AS38" s="95" t="s">
        <v>73</v>
      </c>
      <c r="AT38" s="95" t="s">
        <v>73</v>
      </c>
      <c r="AU38" s="95" t="s">
        <v>73</v>
      </c>
      <c r="AV38" s="95" t="s">
        <v>73</v>
      </c>
      <c r="AW38" s="95">
        <v>72</v>
      </c>
    </row>
    <row r="39" spans="1:49">
      <c r="A39" s="87"/>
      <c r="B39" s="98" t="s">
        <v>15</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128"/>
      <c r="AQ39" s="102"/>
      <c r="AR39" s="102"/>
      <c r="AS39" s="95"/>
      <c r="AT39" s="95"/>
      <c r="AU39" s="95"/>
      <c r="AV39" s="95"/>
      <c r="AW39" s="95"/>
    </row>
    <row r="40" spans="1:49">
      <c r="A40" s="98" t="s">
        <v>74</v>
      </c>
      <c r="B40" s="98" t="s">
        <v>15</v>
      </c>
      <c r="C40" s="97">
        <v>78</v>
      </c>
      <c r="D40" s="97">
        <v>82</v>
      </c>
      <c r="E40" s="97">
        <v>86</v>
      </c>
      <c r="F40" s="97">
        <v>87</v>
      </c>
      <c r="G40" s="97">
        <v>89</v>
      </c>
      <c r="H40" s="97">
        <v>87</v>
      </c>
      <c r="I40" s="97">
        <v>90</v>
      </c>
      <c r="J40" s="97">
        <v>88</v>
      </c>
      <c r="K40" s="97">
        <v>90</v>
      </c>
      <c r="L40" s="97">
        <v>86</v>
      </c>
      <c r="M40" s="97">
        <v>87</v>
      </c>
      <c r="N40" s="97">
        <v>86</v>
      </c>
      <c r="O40" s="97">
        <v>90</v>
      </c>
      <c r="P40" s="97">
        <v>88</v>
      </c>
      <c r="Q40" s="97">
        <v>87</v>
      </c>
      <c r="R40" s="97">
        <v>89</v>
      </c>
      <c r="S40" s="97">
        <v>87</v>
      </c>
      <c r="T40" s="97">
        <v>90</v>
      </c>
      <c r="U40" s="97">
        <v>88</v>
      </c>
      <c r="V40" s="97">
        <v>88</v>
      </c>
      <c r="W40" s="97">
        <v>87</v>
      </c>
      <c r="X40" s="97">
        <v>86</v>
      </c>
      <c r="Y40" s="97">
        <v>84</v>
      </c>
      <c r="Z40" s="97">
        <v>83</v>
      </c>
      <c r="AA40" s="97">
        <v>87</v>
      </c>
      <c r="AB40" s="97">
        <v>84</v>
      </c>
      <c r="AC40" s="97">
        <v>85</v>
      </c>
      <c r="AD40" s="97">
        <v>82</v>
      </c>
      <c r="AE40" s="97">
        <v>82</v>
      </c>
      <c r="AF40" s="97">
        <v>82</v>
      </c>
      <c r="AG40" s="97">
        <v>83</v>
      </c>
      <c r="AH40" s="97">
        <v>81</v>
      </c>
      <c r="AI40" s="97">
        <v>85</v>
      </c>
      <c r="AJ40" s="97">
        <v>84</v>
      </c>
      <c r="AK40" s="87">
        <v>83</v>
      </c>
      <c r="AL40" s="87">
        <v>82</v>
      </c>
      <c r="AM40" s="87">
        <v>84</v>
      </c>
      <c r="AN40" s="99">
        <v>78.3</v>
      </c>
      <c r="AO40" s="87">
        <v>79</v>
      </c>
      <c r="AP40" s="128">
        <v>79</v>
      </c>
      <c r="AQ40" s="102" t="s">
        <v>73</v>
      </c>
      <c r="AR40" s="102">
        <v>81</v>
      </c>
      <c r="AS40" s="95" t="s">
        <v>73</v>
      </c>
      <c r="AT40" s="95" t="s">
        <v>73</v>
      </c>
      <c r="AU40" s="95" t="s">
        <v>73</v>
      </c>
      <c r="AV40" s="95" t="s">
        <v>73</v>
      </c>
      <c r="AW40" s="95">
        <v>78</v>
      </c>
    </row>
    <row r="41" spans="1:49" ht="13.5" thickBo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116"/>
      <c r="AU41" s="94"/>
      <c r="AV41" s="94"/>
      <c r="AW41" s="94"/>
    </row>
    <row r="42" spans="1:49" ht="13.5" thickTop="1">
      <c r="A42" s="93" t="s">
        <v>72</v>
      </c>
      <c r="B42" s="92"/>
      <c r="C42" s="87"/>
      <c r="D42" s="87"/>
      <c r="E42" s="87"/>
      <c r="F42" s="87"/>
      <c r="G42" s="87"/>
      <c r="H42" s="87"/>
      <c r="I42" s="87"/>
      <c r="J42" s="87"/>
      <c r="K42" s="87"/>
      <c r="L42" s="87"/>
      <c r="M42" s="87"/>
      <c r="N42" s="87"/>
      <c r="O42" s="87"/>
      <c r="P42" s="87"/>
    </row>
    <row r="43" spans="1:49">
      <c r="A43" s="92" t="s">
        <v>71</v>
      </c>
      <c r="B43" s="92"/>
      <c r="C43" s="87"/>
      <c r="D43" s="87"/>
      <c r="E43" s="87"/>
      <c r="F43" s="87"/>
      <c r="G43" s="87"/>
      <c r="H43" s="87"/>
      <c r="I43" s="87"/>
      <c r="J43" s="87"/>
      <c r="K43" s="87"/>
      <c r="L43" s="87"/>
      <c r="M43" s="87"/>
      <c r="N43" s="87"/>
      <c r="O43" s="87"/>
      <c r="P43" s="87"/>
    </row>
    <row r="44" spans="1:49">
      <c r="A44" s="90" t="s">
        <v>103</v>
      </c>
      <c r="B44" s="89"/>
      <c r="C44" s="87"/>
      <c r="D44" s="87"/>
      <c r="E44" s="87"/>
      <c r="F44" s="87"/>
      <c r="G44" s="87"/>
      <c r="H44" s="87"/>
      <c r="I44" s="87"/>
      <c r="J44" s="87"/>
      <c r="K44" s="87"/>
      <c r="L44" s="87"/>
      <c r="M44" s="87"/>
      <c r="N44" s="87"/>
      <c r="O44" s="87"/>
      <c r="P44" s="87"/>
    </row>
    <row r="45" spans="1:49">
      <c r="B45" s="88"/>
      <c r="C45" s="115"/>
      <c r="D45" s="115"/>
      <c r="E45" s="115"/>
      <c r="F45" s="115"/>
      <c r="G45" s="115"/>
      <c r="H45" s="115"/>
      <c r="I45" s="115"/>
      <c r="J45" s="115"/>
      <c r="K45" s="115"/>
      <c r="L45" s="115"/>
      <c r="M45" s="115"/>
      <c r="N45" s="115"/>
      <c r="O45" s="115"/>
      <c r="P45" s="115"/>
    </row>
    <row r="46" spans="1:49" ht="13.5" thickBot="1">
      <c r="A46" s="113" t="s">
        <v>22</v>
      </c>
      <c r="B46" s="109"/>
      <c r="C46" s="87"/>
      <c r="D46" s="87"/>
      <c r="E46" s="98" t="s">
        <v>101</v>
      </c>
      <c r="F46" s="98" t="s">
        <v>100</v>
      </c>
      <c r="G46" s="98" t="s">
        <v>99</v>
      </c>
      <c r="H46" s="98" t="s">
        <v>98</v>
      </c>
      <c r="I46" s="98" t="s">
        <v>97</v>
      </c>
      <c r="J46" s="98"/>
      <c r="K46" s="98" t="s">
        <v>96</v>
      </c>
      <c r="L46" s="98" t="s">
        <v>95</v>
      </c>
      <c r="M46" s="98" t="s">
        <v>94</v>
      </c>
      <c r="N46" s="98" t="s">
        <v>93</v>
      </c>
      <c r="O46" s="98" t="s">
        <v>92</v>
      </c>
      <c r="P46" s="98"/>
      <c r="Q46" s="98" t="s">
        <v>91</v>
      </c>
      <c r="R46" s="98" t="s">
        <v>90</v>
      </c>
      <c r="S46" s="98" t="s">
        <v>89</v>
      </c>
      <c r="T46" s="98" t="s">
        <v>88</v>
      </c>
      <c r="U46" s="98" t="s">
        <v>87</v>
      </c>
      <c r="V46" s="98"/>
      <c r="W46" s="98" t="s">
        <v>86</v>
      </c>
      <c r="X46" s="98" t="s">
        <v>85</v>
      </c>
      <c r="Y46" s="98" t="s">
        <v>84</v>
      </c>
      <c r="Z46" s="98" t="s">
        <v>83</v>
      </c>
      <c r="AA46" s="98" t="s">
        <v>82</v>
      </c>
      <c r="AB46" s="98"/>
      <c r="AC46" s="98" t="s">
        <v>81</v>
      </c>
      <c r="AD46" s="98" t="s">
        <v>80</v>
      </c>
      <c r="AE46" s="98" t="s">
        <v>79</v>
      </c>
      <c r="AF46" s="98" t="s">
        <v>78</v>
      </c>
      <c r="AG46" s="98" t="s">
        <v>77</v>
      </c>
      <c r="AH46" s="98"/>
      <c r="AI46" s="98" t="s">
        <v>76</v>
      </c>
      <c r="AJ46" s="98" t="s">
        <v>75</v>
      </c>
      <c r="AK46" s="87"/>
      <c r="AL46" s="98" t="s">
        <v>74</v>
      </c>
    </row>
    <row r="47" spans="1:49" ht="14.25" thickTop="1" thickBot="1">
      <c r="A47" s="113"/>
      <c r="B47" s="109"/>
      <c r="C47" s="98"/>
      <c r="D47" s="98"/>
      <c r="E47" s="98" t="s">
        <v>15</v>
      </c>
      <c r="F47" s="98" t="s">
        <v>15</v>
      </c>
      <c r="G47" s="98" t="s">
        <v>15</v>
      </c>
      <c r="H47" s="98" t="s">
        <v>15</v>
      </c>
      <c r="I47" s="98" t="s">
        <v>15</v>
      </c>
      <c r="J47" s="98"/>
      <c r="K47" s="98" t="s">
        <v>15</v>
      </c>
      <c r="L47" s="98" t="s">
        <v>15</v>
      </c>
      <c r="M47" s="98" t="s">
        <v>15</v>
      </c>
      <c r="N47" s="98" t="s">
        <v>15</v>
      </c>
      <c r="O47" s="98" t="s">
        <v>15</v>
      </c>
      <c r="P47" s="98"/>
      <c r="Q47" s="98" t="s">
        <v>15</v>
      </c>
      <c r="R47" s="98" t="s">
        <v>15</v>
      </c>
      <c r="S47" s="98" t="s">
        <v>15</v>
      </c>
      <c r="T47" s="98" t="s">
        <v>15</v>
      </c>
      <c r="U47" s="98" t="s">
        <v>15</v>
      </c>
      <c r="V47" s="98"/>
      <c r="W47" s="98" t="s">
        <v>15</v>
      </c>
      <c r="X47" s="98" t="s">
        <v>15</v>
      </c>
      <c r="Y47" s="98" t="s">
        <v>15</v>
      </c>
      <c r="Z47" s="98"/>
      <c r="AA47" s="98" t="s">
        <v>15</v>
      </c>
      <c r="AB47" s="98"/>
      <c r="AC47" s="98" t="s">
        <v>15</v>
      </c>
      <c r="AD47" s="98" t="s">
        <v>15</v>
      </c>
      <c r="AE47" s="98" t="s">
        <v>15</v>
      </c>
      <c r="AF47" s="98" t="s">
        <v>15</v>
      </c>
      <c r="AG47" s="98" t="s">
        <v>15</v>
      </c>
      <c r="AH47" s="98"/>
      <c r="AI47" s="98" t="s">
        <v>15</v>
      </c>
      <c r="AJ47" s="98" t="s">
        <v>15</v>
      </c>
      <c r="AK47" s="98" t="s">
        <v>15</v>
      </c>
      <c r="AL47" s="98" t="s">
        <v>15</v>
      </c>
    </row>
    <row r="48" spans="1:49" ht="14.25" thickTop="1" thickBot="1">
      <c r="A48" s="112">
        <v>1964</v>
      </c>
      <c r="B48" s="109"/>
      <c r="C48" s="108" t="s">
        <v>107</v>
      </c>
      <c r="D48" s="87"/>
      <c r="E48" s="102">
        <v>98</v>
      </c>
      <c r="F48" s="102" t="s">
        <v>73</v>
      </c>
      <c r="G48" s="102" t="s">
        <v>73</v>
      </c>
      <c r="H48" s="102" t="s">
        <v>73</v>
      </c>
      <c r="I48" s="102">
        <v>99</v>
      </c>
      <c r="J48" s="102"/>
      <c r="K48" s="102">
        <v>82</v>
      </c>
      <c r="L48" s="102">
        <v>100</v>
      </c>
      <c r="M48" s="102">
        <v>72</v>
      </c>
      <c r="N48" s="102">
        <v>61</v>
      </c>
      <c r="O48" s="102">
        <v>92</v>
      </c>
      <c r="P48" s="102"/>
      <c r="Q48" s="102" t="s">
        <v>73</v>
      </c>
      <c r="R48" s="102">
        <v>98</v>
      </c>
      <c r="S48" s="102">
        <v>77</v>
      </c>
      <c r="T48" s="102">
        <v>87</v>
      </c>
      <c r="U48" s="102">
        <v>78</v>
      </c>
      <c r="V48" s="102"/>
      <c r="W48" s="102">
        <v>44</v>
      </c>
      <c r="X48" s="102" t="s">
        <v>73</v>
      </c>
      <c r="Y48" s="102">
        <v>99</v>
      </c>
      <c r="Z48" s="102" t="s">
        <v>73</v>
      </c>
      <c r="AA48" s="102">
        <v>97</v>
      </c>
      <c r="AB48" s="102"/>
      <c r="AC48" s="102" t="s">
        <v>73</v>
      </c>
      <c r="AD48" s="102">
        <v>100</v>
      </c>
      <c r="AE48" s="102">
        <v>21</v>
      </c>
      <c r="AF48" s="102">
        <v>92</v>
      </c>
      <c r="AG48" s="102">
        <v>53</v>
      </c>
      <c r="AH48" s="102"/>
      <c r="AI48" s="102">
        <v>100</v>
      </c>
      <c r="AJ48" s="97">
        <v>92</v>
      </c>
      <c r="AK48" s="87"/>
      <c r="AL48" s="97">
        <v>78</v>
      </c>
    </row>
    <row r="49" spans="1:38" ht="14.25" thickTop="1" thickBot="1">
      <c r="A49" s="112">
        <v>1965</v>
      </c>
      <c r="B49" s="109"/>
      <c r="C49" s="129"/>
      <c r="D49" s="87"/>
      <c r="E49" s="102">
        <v>98</v>
      </c>
      <c r="F49" s="102" t="s">
        <v>73</v>
      </c>
      <c r="G49" s="102" t="s">
        <v>73</v>
      </c>
      <c r="H49" s="102">
        <v>100</v>
      </c>
      <c r="I49" s="102">
        <v>100</v>
      </c>
      <c r="J49" s="102"/>
      <c r="K49" s="102">
        <v>87</v>
      </c>
      <c r="L49" s="102">
        <v>100</v>
      </c>
      <c r="M49" s="102">
        <v>78</v>
      </c>
      <c r="N49" s="102">
        <v>74</v>
      </c>
      <c r="O49" s="102">
        <v>89</v>
      </c>
      <c r="P49" s="102"/>
      <c r="Q49" s="102">
        <v>98</v>
      </c>
      <c r="R49" s="102">
        <v>96</v>
      </c>
      <c r="S49" s="102">
        <v>79</v>
      </c>
      <c r="T49" s="102">
        <v>81</v>
      </c>
      <c r="U49" s="102">
        <v>84</v>
      </c>
      <c r="V49" s="102"/>
      <c r="W49" s="102">
        <v>47</v>
      </c>
      <c r="X49" s="102">
        <v>100</v>
      </c>
      <c r="Y49" s="102">
        <v>99</v>
      </c>
      <c r="Z49" s="102" t="s">
        <v>73</v>
      </c>
      <c r="AA49" s="102">
        <v>100</v>
      </c>
      <c r="AB49" s="102"/>
      <c r="AC49" s="102">
        <v>94</v>
      </c>
      <c r="AD49" s="102">
        <v>99</v>
      </c>
      <c r="AE49" s="102">
        <v>19</v>
      </c>
      <c r="AF49" s="102">
        <v>91</v>
      </c>
      <c r="AG49" s="102">
        <v>58</v>
      </c>
      <c r="AH49" s="102"/>
      <c r="AI49" s="102">
        <v>96</v>
      </c>
      <c r="AJ49" s="97">
        <v>97</v>
      </c>
      <c r="AK49" s="87"/>
      <c r="AL49" s="97">
        <v>82</v>
      </c>
    </row>
    <row r="50" spans="1:38" ht="14.25" thickTop="1" thickBot="1">
      <c r="A50" s="112">
        <v>1966</v>
      </c>
      <c r="B50" s="109"/>
      <c r="C50" s="129"/>
      <c r="D50" s="87"/>
      <c r="E50" s="102">
        <v>100</v>
      </c>
      <c r="F50" s="102" t="s">
        <v>73</v>
      </c>
      <c r="G50" s="102" t="s">
        <v>73</v>
      </c>
      <c r="H50" s="102">
        <v>99</v>
      </c>
      <c r="I50" s="102">
        <v>99</v>
      </c>
      <c r="J50" s="102"/>
      <c r="K50" s="102">
        <v>90</v>
      </c>
      <c r="L50" s="102">
        <v>99</v>
      </c>
      <c r="M50" s="102">
        <v>86</v>
      </c>
      <c r="N50" s="102">
        <v>74</v>
      </c>
      <c r="O50" s="102">
        <v>95</v>
      </c>
      <c r="P50" s="102"/>
      <c r="Q50" s="102">
        <v>99</v>
      </c>
      <c r="R50" s="102">
        <v>98</v>
      </c>
      <c r="S50" s="102">
        <v>86</v>
      </c>
      <c r="T50" s="102">
        <v>93</v>
      </c>
      <c r="U50" s="102">
        <v>82</v>
      </c>
      <c r="V50" s="102"/>
      <c r="W50" s="102">
        <v>60</v>
      </c>
      <c r="X50" s="102">
        <v>99</v>
      </c>
      <c r="Y50" s="102">
        <v>100</v>
      </c>
      <c r="Z50" s="102" t="s">
        <v>73</v>
      </c>
      <c r="AA50" s="102">
        <v>99</v>
      </c>
      <c r="AB50" s="102"/>
      <c r="AC50" s="102">
        <v>96</v>
      </c>
      <c r="AD50" s="102">
        <v>99</v>
      </c>
      <c r="AE50" s="102">
        <v>21</v>
      </c>
      <c r="AF50" s="102">
        <v>94</v>
      </c>
      <c r="AG50" s="102">
        <v>59</v>
      </c>
      <c r="AH50" s="102"/>
      <c r="AI50" s="102">
        <v>98</v>
      </c>
      <c r="AJ50" s="97">
        <v>98</v>
      </c>
      <c r="AK50" s="87"/>
      <c r="AL50" s="97">
        <v>86</v>
      </c>
    </row>
    <row r="51" spans="1:38" ht="14.25" thickTop="1" thickBot="1">
      <c r="A51" s="112">
        <v>1967</v>
      </c>
      <c r="B51" s="109"/>
      <c r="C51" s="129"/>
      <c r="D51" s="87"/>
      <c r="E51" s="102">
        <v>98</v>
      </c>
      <c r="F51" s="102" t="s">
        <v>73</v>
      </c>
      <c r="G51" s="102" t="s">
        <v>73</v>
      </c>
      <c r="H51" s="102">
        <v>87</v>
      </c>
      <c r="I51" s="102">
        <v>100</v>
      </c>
      <c r="J51" s="102"/>
      <c r="K51" s="102">
        <v>90</v>
      </c>
      <c r="L51" s="102">
        <v>99</v>
      </c>
      <c r="M51" s="102">
        <v>84</v>
      </c>
      <c r="N51" s="102">
        <v>74</v>
      </c>
      <c r="O51" s="102">
        <v>84</v>
      </c>
      <c r="P51" s="102"/>
      <c r="Q51" s="102">
        <v>98</v>
      </c>
      <c r="R51" s="102">
        <v>99</v>
      </c>
      <c r="S51" s="102">
        <v>90</v>
      </c>
      <c r="T51" s="102">
        <v>76</v>
      </c>
      <c r="U51" s="102">
        <v>88</v>
      </c>
      <c r="V51" s="102"/>
      <c r="W51" s="102">
        <v>70</v>
      </c>
      <c r="X51" s="102">
        <v>100</v>
      </c>
      <c r="Y51" s="102">
        <v>100</v>
      </c>
      <c r="Z51" s="102" t="s">
        <v>73</v>
      </c>
      <c r="AA51" s="102">
        <v>100</v>
      </c>
      <c r="AB51" s="102"/>
      <c r="AC51" s="102">
        <v>98</v>
      </c>
      <c r="AD51" s="102">
        <v>95</v>
      </c>
      <c r="AE51" s="102">
        <v>37</v>
      </c>
      <c r="AF51" s="102">
        <v>97</v>
      </c>
      <c r="AG51" s="102">
        <v>65</v>
      </c>
      <c r="AH51" s="102"/>
      <c r="AI51" s="102">
        <v>98</v>
      </c>
      <c r="AJ51" s="97">
        <v>92</v>
      </c>
      <c r="AK51" s="87"/>
      <c r="AL51" s="97">
        <v>87</v>
      </c>
    </row>
    <row r="52" spans="1:38" ht="14.25" thickTop="1" thickBot="1">
      <c r="A52" s="112">
        <v>1968</v>
      </c>
      <c r="B52" s="109"/>
      <c r="C52" s="129"/>
      <c r="D52" s="87"/>
      <c r="E52" s="102">
        <v>99</v>
      </c>
      <c r="F52" s="102" t="s">
        <v>73</v>
      </c>
      <c r="G52" s="102" t="s">
        <v>73</v>
      </c>
      <c r="H52" s="102">
        <v>92</v>
      </c>
      <c r="I52" s="102">
        <v>100</v>
      </c>
      <c r="J52" s="102"/>
      <c r="K52" s="102">
        <v>93</v>
      </c>
      <c r="L52" s="102">
        <v>99</v>
      </c>
      <c r="M52" s="102">
        <v>84</v>
      </c>
      <c r="N52" s="102">
        <v>85</v>
      </c>
      <c r="O52" s="102">
        <v>94</v>
      </c>
      <c r="P52" s="102"/>
      <c r="Q52" s="102">
        <v>98</v>
      </c>
      <c r="R52" s="102">
        <v>98</v>
      </c>
      <c r="S52" s="102">
        <v>95</v>
      </c>
      <c r="T52" s="102">
        <v>93</v>
      </c>
      <c r="U52" s="102">
        <v>85</v>
      </c>
      <c r="V52" s="102"/>
      <c r="W52" s="102">
        <v>75</v>
      </c>
      <c r="X52" s="102">
        <v>98</v>
      </c>
      <c r="Y52" s="102">
        <v>99</v>
      </c>
      <c r="Z52" s="102" t="s">
        <v>73</v>
      </c>
      <c r="AA52" s="102">
        <v>99</v>
      </c>
      <c r="AB52" s="102"/>
      <c r="AC52" s="102">
        <v>99</v>
      </c>
      <c r="AD52" s="102">
        <v>100</v>
      </c>
      <c r="AE52" s="102">
        <v>30</v>
      </c>
      <c r="AF52" s="102">
        <v>94</v>
      </c>
      <c r="AG52" s="102">
        <v>49</v>
      </c>
      <c r="AH52" s="102"/>
      <c r="AI52" s="102">
        <v>100</v>
      </c>
      <c r="AJ52" s="97">
        <v>98</v>
      </c>
      <c r="AK52" s="87"/>
      <c r="AL52" s="97">
        <v>89</v>
      </c>
    </row>
    <row r="53" spans="1:38" ht="14.25" thickTop="1" thickBot="1">
      <c r="A53" s="112">
        <v>1969</v>
      </c>
      <c r="B53" s="109"/>
      <c r="C53" s="129"/>
      <c r="D53" s="87"/>
      <c r="E53" s="102">
        <v>98</v>
      </c>
      <c r="F53" s="102" t="s">
        <v>73</v>
      </c>
      <c r="G53" s="102" t="s">
        <v>73</v>
      </c>
      <c r="H53" s="102">
        <v>97</v>
      </c>
      <c r="I53" s="102">
        <v>99</v>
      </c>
      <c r="J53" s="102"/>
      <c r="K53" s="102">
        <v>92</v>
      </c>
      <c r="L53" s="102">
        <v>97</v>
      </c>
      <c r="M53" s="102">
        <v>88</v>
      </c>
      <c r="N53" s="102">
        <v>75</v>
      </c>
      <c r="O53" s="102">
        <v>91</v>
      </c>
      <c r="P53" s="102"/>
      <c r="Q53" s="102">
        <v>100</v>
      </c>
      <c r="R53" s="102">
        <v>99</v>
      </c>
      <c r="S53" s="102">
        <v>87</v>
      </c>
      <c r="T53" s="102">
        <v>93</v>
      </c>
      <c r="U53" s="102">
        <v>83</v>
      </c>
      <c r="V53" s="102"/>
      <c r="W53" s="102">
        <v>67</v>
      </c>
      <c r="X53" s="102">
        <v>100</v>
      </c>
      <c r="Y53" s="102">
        <v>100</v>
      </c>
      <c r="Z53" s="102" t="s">
        <v>73</v>
      </c>
      <c r="AA53" s="102">
        <v>99</v>
      </c>
      <c r="AB53" s="102"/>
      <c r="AC53" s="102">
        <v>98</v>
      </c>
      <c r="AD53" s="102">
        <v>100</v>
      </c>
      <c r="AE53" s="102">
        <v>42</v>
      </c>
      <c r="AF53" s="102">
        <v>97</v>
      </c>
      <c r="AG53" s="102">
        <v>60</v>
      </c>
      <c r="AH53" s="102"/>
      <c r="AI53" s="102">
        <v>98</v>
      </c>
      <c r="AJ53" s="97">
        <v>97</v>
      </c>
      <c r="AK53" s="87"/>
      <c r="AL53" s="97">
        <v>87</v>
      </c>
    </row>
    <row r="54" spans="1:38" ht="14.25" thickTop="1" thickBot="1">
      <c r="A54" s="112">
        <v>1970</v>
      </c>
      <c r="B54" s="109"/>
      <c r="C54" s="129"/>
      <c r="D54" s="87"/>
      <c r="E54" s="102">
        <v>100</v>
      </c>
      <c r="F54" s="102" t="s">
        <v>73</v>
      </c>
      <c r="G54" s="102" t="s">
        <v>73</v>
      </c>
      <c r="H54" s="102">
        <v>96</v>
      </c>
      <c r="I54" s="102">
        <v>100</v>
      </c>
      <c r="J54" s="102"/>
      <c r="K54" s="102">
        <v>94</v>
      </c>
      <c r="L54" s="102">
        <v>99</v>
      </c>
      <c r="M54" s="102">
        <v>90</v>
      </c>
      <c r="N54" s="102">
        <v>78</v>
      </c>
      <c r="O54" s="102">
        <v>92</v>
      </c>
      <c r="P54" s="102"/>
      <c r="Q54" s="102">
        <v>97</v>
      </c>
      <c r="R54" s="102">
        <v>98</v>
      </c>
      <c r="S54" s="102">
        <v>92</v>
      </c>
      <c r="T54" s="102">
        <v>93</v>
      </c>
      <c r="U54" s="102">
        <v>90</v>
      </c>
      <c r="V54" s="102"/>
      <c r="W54" s="102">
        <v>71</v>
      </c>
      <c r="X54" s="102">
        <v>98</v>
      </c>
      <c r="Y54" s="102">
        <v>98</v>
      </c>
      <c r="Z54" s="102" t="s">
        <v>73</v>
      </c>
      <c r="AA54" s="102">
        <v>100</v>
      </c>
      <c r="AB54" s="102"/>
      <c r="AC54" s="102">
        <v>98</v>
      </c>
      <c r="AD54" s="102">
        <v>100</v>
      </c>
      <c r="AE54" s="102">
        <v>52</v>
      </c>
      <c r="AF54" s="102">
        <v>98</v>
      </c>
      <c r="AG54" s="102">
        <v>58</v>
      </c>
      <c r="AH54" s="102"/>
      <c r="AI54" s="102">
        <v>100</v>
      </c>
      <c r="AJ54" s="97">
        <v>97</v>
      </c>
      <c r="AK54" s="87"/>
      <c r="AL54" s="97">
        <v>90</v>
      </c>
    </row>
    <row r="55" spans="1:38" ht="14.25" thickTop="1" thickBot="1">
      <c r="A55" s="112">
        <v>1971</v>
      </c>
      <c r="B55" s="109"/>
      <c r="C55" s="129"/>
      <c r="D55" s="87"/>
      <c r="E55" s="102" t="s">
        <v>73</v>
      </c>
      <c r="F55" s="102">
        <v>86</v>
      </c>
      <c r="G55" s="102">
        <v>99</v>
      </c>
      <c r="H55" s="102" t="s">
        <v>73</v>
      </c>
      <c r="I55" s="102">
        <v>98</v>
      </c>
      <c r="J55" s="102"/>
      <c r="K55" s="102">
        <v>89</v>
      </c>
      <c r="L55" s="102">
        <v>99</v>
      </c>
      <c r="M55" s="102">
        <v>89</v>
      </c>
      <c r="N55" s="102">
        <v>79</v>
      </c>
      <c r="O55" s="102">
        <v>95</v>
      </c>
      <c r="P55" s="102"/>
      <c r="Q55" s="102">
        <v>99</v>
      </c>
      <c r="R55" s="102">
        <v>97</v>
      </c>
      <c r="S55" s="102">
        <v>92</v>
      </c>
      <c r="T55" s="102" t="s">
        <v>73</v>
      </c>
      <c r="U55" s="102">
        <v>88</v>
      </c>
      <c r="V55" s="102"/>
      <c r="W55" s="102">
        <v>71</v>
      </c>
      <c r="X55" s="102" t="s">
        <v>73</v>
      </c>
      <c r="Y55" s="102">
        <v>100</v>
      </c>
      <c r="Z55" s="102" t="s">
        <v>73</v>
      </c>
      <c r="AA55" s="102">
        <v>99</v>
      </c>
      <c r="AB55" s="102"/>
      <c r="AC55" s="102">
        <v>98</v>
      </c>
      <c r="AD55" s="102" t="s">
        <v>73</v>
      </c>
      <c r="AE55" s="102">
        <v>39</v>
      </c>
      <c r="AF55" s="102" t="s">
        <v>73</v>
      </c>
      <c r="AG55" s="102" t="s">
        <v>73</v>
      </c>
      <c r="AH55" s="102"/>
      <c r="AI55" s="102">
        <v>99</v>
      </c>
      <c r="AJ55" s="97">
        <v>96</v>
      </c>
      <c r="AK55" s="87"/>
      <c r="AL55" s="97">
        <v>88</v>
      </c>
    </row>
    <row r="56" spans="1:38" ht="14.25" thickTop="1" thickBot="1">
      <c r="A56" s="112">
        <v>1972</v>
      </c>
      <c r="B56" s="109"/>
      <c r="C56" s="129"/>
      <c r="D56" s="87"/>
      <c r="E56" s="102" t="s">
        <v>73</v>
      </c>
      <c r="F56" s="102">
        <v>75</v>
      </c>
      <c r="G56" s="102">
        <v>95</v>
      </c>
      <c r="H56" s="102" t="s">
        <v>73</v>
      </c>
      <c r="I56" s="102">
        <v>99</v>
      </c>
      <c r="J56" s="102"/>
      <c r="K56" s="102">
        <v>91</v>
      </c>
      <c r="L56" s="102">
        <v>100</v>
      </c>
      <c r="M56" s="102">
        <v>90</v>
      </c>
      <c r="N56" s="102">
        <v>81</v>
      </c>
      <c r="O56" s="102">
        <v>93</v>
      </c>
      <c r="P56" s="102"/>
      <c r="Q56" s="102">
        <v>98</v>
      </c>
      <c r="R56" s="102">
        <v>100</v>
      </c>
      <c r="S56" s="102">
        <v>88</v>
      </c>
      <c r="T56" s="102" t="s">
        <v>73</v>
      </c>
      <c r="U56" s="102">
        <v>84</v>
      </c>
      <c r="V56" s="102"/>
      <c r="W56" s="102">
        <v>69</v>
      </c>
      <c r="X56" s="102" t="s">
        <v>73</v>
      </c>
      <c r="Y56" s="102">
        <v>100</v>
      </c>
      <c r="Z56" s="102" t="s">
        <v>73</v>
      </c>
      <c r="AA56" s="102">
        <v>97</v>
      </c>
      <c r="AB56" s="102"/>
      <c r="AC56" s="102">
        <v>97</v>
      </c>
      <c r="AD56" s="102" t="s">
        <v>73</v>
      </c>
      <c r="AE56" s="102">
        <v>37</v>
      </c>
      <c r="AF56" s="102" t="s">
        <v>73</v>
      </c>
      <c r="AG56" s="102" t="s">
        <v>73</v>
      </c>
      <c r="AH56" s="102"/>
      <c r="AI56" s="102">
        <v>97</v>
      </c>
      <c r="AJ56" s="97">
        <v>97</v>
      </c>
      <c r="AK56" s="87"/>
      <c r="AL56" s="97">
        <v>90</v>
      </c>
    </row>
    <row r="57" spans="1:38" ht="14.25" thickTop="1" thickBot="1">
      <c r="A57" s="112">
        <v>1973</v>
      </c>
      <c r="B57" s="109"/>
      <c r="C57" s="129"/>
      <c r="D57" s="87"/>
      <c r="E57" s="102" t="s">
        <v>73</v>
      </c>
      <c r="F57" s="102">
        <v>76</v>
      </c>
      <c r="G57" s="102">
        <v>96</v>
      </c>
      <c r="H57" s="102" t="s">
        <v>73</v>
      </c>
      <c r="I57" s="102">
        <v>97</v>
      </c>
      <c r="J57" s="102"/>
      <c r="K57" s="102">
        <v>89</v>
      </c>
      <c r="L57" s="102">
        <v>98</v>
      </c>
      <c r="M57" s="102">
        <v>84</v>
      </c>
      <c r="N57" s="102">
        <v>65</v>
      </c>
      <c r="O57" s="102">
        <v>92</v>
      </c>
      <c r="P57" s="102"/>
      <c r="Q57" s="102">
        <v>99</v>
      </c>
      <c r="R57" s="102">
        <v>98</v>
      </c>
      <c r="S57" s="102">
        <v>90</v>
      </c>
      <c r="T57" s="102" t="s">
        <v>73</v>
      </c>
      <c r="U57" s="102">
        <v>86</v>
      </c>
      <c r="V57" s="102"/>
      <c r="W57" s="102">
        <v>74</v>
      </c>
      <c r="X57" s="102" t="s">
        <v>73</v>
      </c>
      <c r="Y57" s="102">
        <v>71</v>
      </c>
      <c r="Z57" s="102" t="s">
        <v>73</v>
      </c>
      <c r="AA57" s="102">
        <v>93</v>
      </c>
      <c r="AB57" s="102"/>
      <c r="AC57" s="102">
        <v>95</v>
      </c>
      <c r="AD57" s="102" t="s">
        <v>73</v>
      </c>
      <c r="AE57" s="102">
        <v>55</v>
      </c>
      <c r="AF57" s="102" t="s">
        <v>73</v>
      </c>
      <c r="AG57" s="102" t="s">
        <v>73</v>
      </c>
      <c r="AH57" s="102"/>
      <c r="AI57" s="102">
        <v>98</v>
      </c>
      <c r="AJ57" s="97">
        <v>96</v>
      </c>
      <c r="AK57" s="87"/>
      <c r="AL57" s="97">
        <v>86</v>
      </c>
    </row>
    <row r="58" spans="1:38" ht="14.25" thickTop="1" thickBot="1">
      <c r="A58" s="112">
        <v>1974</v>
      </c>
      <c r="B58" s="109"/>
      <c r="C58" s="129"/>
      <c r="D58" s="87"/>
      <c r="E58" s="102" t="s">
        <v>73</v>
      </c>
      <c r="F58" s="102">
        <v>63</v>
      </c>
      <c r="G58" s="102">
        <v>92</v>
      </c>
      <c r="H58" s="102" t="s">
        <v>73</v>
      </c>
      <c r="I58" s="102">
        <v>97</v>
      </c>
      <c r="J58" s="102"/>
      <c r="K58" s="102">
        <v>94</v>
      </c>
      <c r="L58" s="102">
        <v>99</v>
      </c>
      <c r="M58" s="102">
        <v>81</v>
      </c>
      <c r="N58" s="102">
        <v>66</v>
      </c>
      <c r="O58" s="102">
        <v>97</v>
      </c>
      <c r="P58" s="102"/>
      <c r="Q58" s="102">
        <v>100</v>
      </c>
      <c r="R58" s="102">
        <v>97</v>
      </c>
      <c r="S58" s="102">
        <v>88</v>
      </c>
      <c r="T58" s="102" t="s">
        <v>73</v>
      </c>
      <c r="U58" s="102">
        <v>83</v>
      </c>
      <c r="V58" s="102"/>
      <c r="W58" s="102">
        <v>68</v>
      </c>
      <c r="X58" s="102" t="s">
        <v>73</v>
      </c>
      <c r="Y58" s="102">
        <v>97</v>
      </c>
      <c r="Z58" s="102" t="s">
        <v>73</v>
      </c>
      <c r="AA58" s="102">
        <v>97</v>
      </c>
      <c r="AB58" s="102"/>
      <c r="AC58" s="102">
        <v>96</v>
      </c>
      <c r="AD58" s="102" t="s">
        <v>73</v>
      </c>
      <c r="AE58" s="102">
        <v>51</v>
      </c>
      <c r="AF58" s="102" t="s">
        <v>73</v>
      </c>
      <c r="AG58" s="102" t="s">
        <v>73</v>
      </c>
      <c r="AH58" s="102"/>
      <c r="AI58" s="102">
        <v>94</v>
      </c>
      <c r="AJ58" s="97">
        <v>98</v>
      </c>
      <c r="AK58" s="87"/>
      <c r="AL58" s="97">
        <v>87</v>
      </c>
    </row>
    <row r="59" spans="1:38" ht="14.25" thickTop="1" thickBot="1">
      <c r="A59" s="112">
        <v>1975</v>
      </c>
      <c r="B59" s="109"/>
      <c r="C59" s="130"/>
      <c r="D59" s="87"/>
      <c r="E59" s="102" t="s">
        <v>73</v>
      </c>
      <c r="F59" s="102">
        <v>60</v>
      </c>
      <c r="G59" s="102">
        <v>90</v>
      </c>
      <c r="H59" s="102" t="s">
        <v>73</v>
      </c>
      <c r="I59" s="102">
        <v>96</v>
      </c>
      <c r="J59" s="102"/>
      <c r="K59" s="102">
        <v>88</v>
      </c>
      <c r="L59" s="102">
        <v>98</v>
      </c>
      <c r="M59" s="102">
        <v>85</v>
      </c>
      <c r="N59" s="102">
        <v>73</v>
      </c>
      <c r="O59" s="102">
        <v>98</v>
      </c>
      <c r="P59" s="102"/>
      <c r="Q59" s="102">
        <v>100</v>
      </c>
      <c r="R59" s="102">
        <v>100</v>
      </c>
      <c r="S59" s="102">
        <v>92</v>
      </c>
      <c r="T59" s="102" t="s">
        <v>73</v>
      </c>
      <c r="U59" s="102">
        <v>84</v>
      </c>
      <c r="V59" s="102"/>
      <c r="W59" s="102">
        <v>57</v>
      </c>
      <c r="X59" s="102" t="s">
        <v>73</v>
      </c>
      <c r="Y59" s="102">
        <v>99</v>
      </c>
      <c r="Z59" s="102" t="s">
        <v>73</v>
      </c>
      <c r="AA59" s="102">
        <v>96</v>
      </c>
      <c r="AB59" s="102"/>
      <c r="AC59" s="102">
        <v>96</v>
      </c>
      <c r="AD59" s="102" t="s">
        <v>73</v>
      </c>
      <c r="AE59" s="102">
        <v>59</v>
      </c>
      <c r="AF59" s="102" t="s">
        <v>73</v>
      </c>
      <c r="AG59" s="102" t="s">
        <v>73</v>
      </c>
      <c r="AH59" s="102"/>
      <c r="AI59" s="102">
        <v>98</v>
      </c>
      <c r="AJ59" s="97">
        <v>97</v>
      </c>
      <c r="AK59" s="87"/>
      <c r="AL59" s="97">
        <v>86</v>
      </c>
    </row>
    <row r="60" spans="1:38" ht="14.25" thickTop="1" thickBot="1">
      <c r="A60" s="112">
        <v>1976</v>
      </c>
      <c r="B60" s="109"/>
      <c r="C60" s="130"/>
      <c r="D60" s="87"/>
      <c r="E60" s="102" t="s">
        <v>73</v>
      </c>
      <c r="F60" s="102">
        <v>66</v>
      </c>
      <c r="G60" s="102">
        <v>94</v>
      </c>
      <c r="H60" s="102" t="s">
        <v>73</v>
      </c>
      <c r="I60" s="102">
        <v>100</v>
      </c>
      <c r="J60" s="102"/>
      <c r="K60" s="102">
        <v>96</v>
      </c>
      <c r="L60" s="102">
        <v>100</v>
      </c>
      <c r="M60" s="102">
        <v>90</v>
      </c>
      <c r="N60" s="102">
        <v>72</v>
      </c>
      <c r="O60" s="102">
        <v>93</v>
      </c>
      <c r="P60" s="102"/>
      <c r="Q60" s="102">
        <v>99</v>
      </c>
      <c r="R60" s="102">
        <v>97</v>
      </c>
      <c r="S60" s="102">
        <v>95</v>
      </c>
      <c r="T60" s="102" t="s">
        <v>73</v>
      </c>
      <c r="U60" s="102">
        <v>89</v>
      </c>
      <c r="V60" s="102"/>
      <c r="W60" s="102">
        <v>65</v>
      </c>
      <c r="X60" s="102" t="s">
        <v>73</v>
      </c>
      <c r="Y60" s="102">
        <v>99</v>
      </c>
      <c r="Z60" s="102" t="s">
        <v>73</v>
      </c>
      <c r="AA60" s="102">
        <v>98</v>
      </c>
      <c r="AB60" s="102"/>
      <c r="AC60" s="102">
        <v>97</v>
      </c>
      <c r="AD60" s="102" t="s">
        <v>73</v>
      </c>
      <c r="AE60" s="102">
        <v>54</v>
      </c>
      <c r="AF60" s="102" t="s">
        <v>73</v>
      </c>
      <c r="AG60" s="102">
        <v>54</v>
      </c>
      <c r="AH60" s="102"/>
      <c r="AI60" s="102">
        <v>100</v>
      </c>
      <c r="AJ60" s="97">
        <v>97</v>
      </c>
      <c r="AK60" s="87"/>
      <c r="AL60" s="97">
        <v>90</v>
      </c>
    </row>
    <row r="61" spans="1:38" ht="14.25" thickTop="1" thickBot="1">
      <c r="A61" s="112">
        <v>1977</v>
      </c>
      <c r="B61" s="109"/>
      <c r="C61" s="129"/>
      <c r="D61" s="87"/>
      <c r="E61" s="102" t="s">
        <v>73</v>
      </c>
      <c r="F61" s="102">
        <v>66</v>
      </c>
      <c r="G61" s="102" t="s">
        <v>73</v>
      </c>
      <c r="H61" s="102" t="s">
        <v>73</v>
      </c>
      <c r="I61" s="102">
        <v>100</v>
      </c>
      <c r="J61" s="102"/>
      <c r="K61" s="102">
        <v>96</v>
      </c>
      <c r="L61" s="102">
        <v>99</v>
      </c>
      <c r="M61" s="102">
        <v>90</v>
      </c>
      <c r="N61" s="102">
        <v>76</v>
      </c>
      <c r="O61" s="102">
        <v>96</v>
      </c>
      <c r="P61" s="102"/>
      <c r="Q61" s="102" t="s">
        <v>73</v>
      </c>
      <c r="R61" s="102">
        <v>96</v>
      </c>
      <c r="S61" s="102">
        <v>93</v>
      </c>
      <c r="T61" s="102" t="s">
        <v>73</v>
      </c>
      <c r="U61" s="102">
        <v>82</v>
      </c>
      <c r="V61" s="102"/>
      <c r="W61" s="102">
        <v>66</v>
      </c>
      <c r="X61" s="102" t="s">
        <v>73</v>
      </c>
      <c r="Y61" s="102">
        <v>99</v>
      </c>
      <c r="Z61" s="102" t="s">
        <v>73</v>
      </c>
      <c r="AA61" s="102">
        <v>98</v>
      </c>
      <c r="AB61" s="102"/>
      <c r="AC61" s="102">
        <v>98</v>
      </c>
      <c r="AD61" s="102" t="s">
        <v>73</v>
      </c>
      <c r="AE61" s="102">
        <v>46</v>
      </c>
      <c r="AF61" s="102" t="s">
        <v>73</v>
      </c>
      <c r="AG61" s="102">
        <v>54</v>
      </c>
      <c r="AH61" s="102"/>
      <c r="AI61" s="102">
        <v>98</v>
      </c>
      <c r="AJ61" s="97">
        <v>97</v>
      </c>
      <c r="AK61" s="87"/>
      <c r="AL61" s="97">
        <v>88</v>
      </c>
    </row>
    <row r="62" spans="1:38" ht="14.25" thickTop="1" thickBot="1">
      <c r="A62" s="132">
        <v>1978</v>
      </c>
      <c r="B62" s="109"/>
      <c r="C62" s="129"/>
      <c r="D62" s="87"/>
      <c r="E62" s="102" t="s">
        <v>73</v>
      </c>
      <c r="F62" s="102">
        <v>78</v>
      </c>
      <c r="G62" s="102" t="s">
        <v>73</v>
      </c>
      <c r="H62" s="102" t="s">
        <v>73</v>
      </c>
      <c r="I62" s="102">
        <v>99</v>
      </c>
      <c r="J62" s="102"/>
      <c r="K62" s="102">
        <v>95</v>
      </c>
      <c r="L62" s="102">
        <v>97</v>
      </c>
      <c r="M62" s="102">
        <v>85</v>
      </c>
      <c r="N62" s="102">
        <v>62</v>
      </c>
      <c r="O62" s="102">
        <v>93</v>
      </c>
      <c r="P62" s="102"/>
      <c r="Q62" s="102" t="s">
        <v>73</v>
      </c>
      <c r="R62" s="102">
        <v>97</v>
      </c>
      <c r="S62" s="102">
        <v>89</v>
      </c>
      <c r="T62" s="102" t="s">
        <v>73</v>
      </c>
      <c r="U62" s="102">
        <v>88</v>
      </c>
      <c r="V62" s="102"/>
      <c r="W62" s="102">
        <v>62</v>
      </c>
      <c r="X62" s="102" t="s">
        <v>73</v>
      </c>
      <c r="Y62" s="102">
        <v>97</v>
      </c>
      <c r="Z62" s="102" t="s">
        <v>73</v>
      </c>
      <c r="AA62" s="102">
        <v>96</v>
      </c>
      <c r="AB62" s="102"/>
      <c r="AC62" s="102">
        <v>99</v>
      </c>
      <c r="AD62" s="102" t="s">
        <v>73</v>
      </c>
      <c r="AE62" s="102">
        <v>40</v>
      </c>
      <c r="AF62" s="102" t="s">
        <v>73</v>
      </c>
      <c r="AG62" s="102" t="s">
        <v>73</v>
      </c>
      <c r="AH62" s="102"/>
      <c r="AI62" s="102">
        <v>93</v>
      </c>
      <c r="AJ62" s="97">
        <v>98</v>
      </c>
      <c r="AK62" s="87"/>
      <c r="AL62" s="97">
        <v>87</v>
      </c>
    </row>
    <row r="63" spans="1:38" ht="14.25" thickTop="1" thickBot="1">
      <c r="A63" s="132">
        <v>1979</v>
      </c>
      <c r="B63" s="109"/>
      <c r="C63" s="129"/>
      <c r="D63" s="87"/>
      <c r="E63" s="102" t="s">
        <v>73</v>
      </c>
      <c r="F63" s="102">
        <v>79</v>
      </c>
      <c r="G63" s="102" t="s">
        <v>73</v>
      </c>
      <c r="H63" s="102" t="s">
        <v>73</v>
      </c>
      <c r="I63" s="102">
        <v>100</v>
      </c>
      <c r="J63" s="102"/>
      <c r="K63" s="102">
        <v>94</v>
      </c>
      <c r="L63" s="102">
        <v>98</v>
      </c>
      <c r="M63" s="102">
        <v>89</v>
      </c>
      <c r="N63" s="102">
        <v>68</v>
      </c>
      <c r="O63" s="102">
        <v>94</v>
      </c>
      <c r="P63" s="102"/>
      <c r="Q63" s="102" t="s">
        <v>73</v>
      </c>
      <c r="R63" s="102">
        <v>100</v>
      </c>
      <c r="S63" s="102">
        <v>93</v>
      </c>
      <c r="T63" s="102" t="s">
        <v>73</v>
      </c>
      <c r="U63" s="102">
        <v>89</v>
      </c>
      <c r="V63" s="102"/>
      <c r="W63" s="102">
        <v>72</v>
      </c>
      <c r="X63" s="102" t="s">
        <v>73</v>
      </c>
      <c r="Y63" s="102">
        <v>100</v>
      </c>
      <c r="Z63" s="102" t="s">
        <v>73</v>
      </c>
      <c r="AA63" s="102">
        <v>98</v>
      </c>
      <c r="AB63" s="102"/>
      <c r="AC63" s="102">
        <v>98</v>
      </c>
      <c r="AD63" s="102" t="s">
        <v>73</v>
      </c>
      <c r="AE63" s="102">
        <v>48</v>
      </c>
      <c r="AF63" s="102" t="s">
        <v>73</v>
      </c>
      <c r="AG63" s="102">
        <v>84</v>
      </c>
      <c r="AH63" s="102"/>
      <c r="AI63" s="102">
        <v>98</v>
      </c>
      <c r="AJ63" s="97">
        <v>98</v>
      </c>
      <c r="AK63" s="87"/>
      <c r="AL63" s="97">
        <v>89</v>
      </c>
    </row>
    <row r="64" spans="1:38" ht="14.25" thickTop="1" thickBot="1">
      <c r="A64" s="132">
        <v>1980</v>
      </c>
      <c r="B64" s="109"/>
      <c r="C64" s="129"/>
      <c r="D64" s="87"/>
      <c r="E64" s="102" t="s">
        <v>73</v>
      </c>
      <c r="F64" s="102" t="s">
        <v>73</v>
      </c>
      <c r="G64" s="102" t="s">
        <v>73</v>
      </c>
      <c r="H64" s="102" t="s">
        <v>73</v>
      </c>
      <c r="I64" s="102">
        <v>99</v>
      </c>
      <c r="J64" s="102"/>
      <c r="K64" s="102">
        <v>93</v>
      </c>
      <c r="L64" s="102">
        <v>100</v>
      </c>
      <c r="M64" s="102">
        <v>87</v>
      </c>
      <c r="N64" s="102">
        <v>72</v>
      </c>
      <c r="O64" s="102">
        <v>91</v>
      </c>
      <c r="P64" s="102"/>
      <c r="Q64" s="102" t="s">
        <v>73</v>
      </c>
      <c r="R64" s="102">
        <v>99</v>
      </c>
      <c r="S64" s="102">
        <v>91</v>
      </c>
      <c r="T64" s="102" t="s">
        <v>73</v>
      </c>
      <c r="U64" s="102">
        <v>87</v>
      </c>
      <c r="V64" s="102"/>
      <c r="W64" s="102">
        <v>58</v>
      </c>
      <c r="X64" s="102" t="s">
        <v>73</v>
      </c>
      <c r="Y64" s="102">
        <v>98</v>
      </c>
      <c r="Z64" s="102" t="s">
        <v>73</v>
      </c>
      <c r="AA64" s="102">
        <v>98</v>
      </c>
      <c r="AB64" s="102"/>
      <c r="AC64" s="102">
        <v>98</v>
      </c>
      <c r="AD64" s="102" t="s">
        <v>73</v>
      </c>
      <c r="AE64" s="102">
        <v>44</v>
      </c>
      <c r="AF64" s="102" t="s">
        <v>73</v>
      </c>
      <c r="AG64" s="102">
        <v>80</v>
      </c>
      <c r="AH64" s="102"/>
      <c r="AI64" s="102" t="s">
        <v>73</v>
      </c>
      <c r="AJ64" s="97">
        <v>95</v>
      </c>
      <c r="AK64" s="87"/>
      <c r="AL64" s="97">
        <v>87</v>
      </c>
    </row>
    <row r="65" spans="1:38" ht="14.25" thickTop="1" thickBot="1">
      <c r="A65" s="132">
        <v>1981</v>
      </c>
      <c r="B65" s="109"/>
      <c r="C65" s="129"/>
      <c r="D65" s="87"/>
      <c r="E65" s="102" t="s">
        <v>73</v>
      </c>
      <c r="F65" s="102" t="s">
        <v>73</v>
      </c>
      <c r="G65" s="102" t="s">
        <v>73</v>
      </c>
      <c r="H65" s="102" t="s">
        <v>73</v>
      </c>
      <c r="I65" s="102" t="s">
        <v>73</v>
      </c>
      <c r="J65" s="102"/>
      <c r="K65" s="102">
        <v>95</v>
      </c>
      <c r="L65" s="102">
        <v>99</v>
      </c>
      <c r="M65" s="102">
        <v>90</v>
      </c>
      <c r="N65" s="102" t="s">
        <v>73</v>
      </c>
      <c r="O65" s="102" t="s">
        <v>73</v>
      </c>
      <c r="P65" s="102"/>
      <c r="Q65" s="102" t="s">
        <v>73</v>
      </c>
      <c r="R65" s="102">
        <v>99</v>
      </c>
      <c r="S65" s="102">
        <v>95</v>
      </c>
      <c r="T65" s="102" t="s">
        <v>73</v>
      </c>
      <c r="U65" s="102">
        <v>85</v>
      </c>
      <c r="V65" s="102"/>
      <c r="W65" s="102">
        <v>69</v>
      </c>
      <c r="X65" s="102" t="s">
        <v>73</v>
      </c>
      <c r="Y65" s="102" t="s">
        <v>73</v>
      </c>
      <c r="Z65" s="102" t="s">
        <v>73</v>
      </c>
      <c r="AA65" s="102">
        <v>98</v>
      </c>
      <c r="AB65" s="102"/>
      <c r="AC65" s="102" t="s">
        <v>73</v>
      </c>
      <c r="AD65" s="102" t="s">
        <v>73</v>
      </c>
      <c r="AE65" s="102">
        <v>51</v>
      </c>
      <c r="AF65" s="102" t="s">
        <v>73</v>
      </c>
      <c r="AG65" s="102" t="s">
        <v>73</v>
      </c>
      <c r="AH65" s="102"/>
      <c r="AI65" s="102" t="s">
        <v>73</v>
      </c>
      <c r="AJ65" s="97">
        <v>99</v>
      </c>
      <c r="AK65" s="87"/>
      <c r="AL65" s="97">
        <v>90</v>
      </c>
    </row>
    <row r="66" spans="1:38" ht="14.25" thickTop="1" thickBot="1">
      <c r="A66" s="132">
        <v>1982</v>
      </c>
      <c r="B66" s="109"/>
      <c r="C66" s="104"/>
      <c r="D66" s="87"/>
      <c r="E66" s="102" t="s">
        <v>73</v>
      </c>
      <c r="F66" s="102" t="s">
        <v>73</v>
      </c>
      <c r="G66" s="102" t="s">
        <v>73</v>
      </c>
      <c r="H66" s="102" t="s">
        <v>73</v>
      </c>
      <c r="I66" s="102" t="s">
        <v>73</v>
      </c>
      <c r="J66" s="102"/>
      <c r="K66" s="102">
        <v>94</v>
      </c>
      <c r="L66" s="102">
        <v>98</v>
      </c>
      <c r="M66" s="102">
        <v>90</v>
      </c>
      <c r="N66" s="102" t="s">
        <v>73</v>
      </c>
      <c r="O66" s="102" t="s">
        <v>73</v>
      </c>
      <c r="P66" s="102"/>
      <c r="Q66" s="102" t="s">
        <v>73</v>
      </c>
      <c r="R66" s="102">
        <v>96</v>
      </c>
      <c r="S66" s="102">
        <v>91</v>
      </c>
      <c r="T66" s="102" t="s">
        <v>73</v>
      </c>
      <c r="U66" s="102">
        <v>87</v>
      </c>
      <c r="V66" s="102"/>
      <c r="W66" s="102">
        <v>61</v>
      </c>
      <c r="X66" s="102" t="s">
        <v>73</v>
      </c>
      <c r="Y66" s="102" t="s">
        <v>73</v>
      </c>
      <c r="Z66" s="102" t="s">
        <v>73</v>
      </c>
      <c r="AA66" s="102">
        <v>97</v>
      </c>
      <c r="AB66" s="102"/>
      <c r="AC66" s="102" t="s">
        <v>73</v>
      </c>
      <c r="AD66" s="102" t="s">
        <v>73</v>
      </c>
      <c r="AE66" s="102">
        <v>49</v>
      </c>
      <c r="AF66" s="102" t="s">
        <v>73</v>
      </c>
      <c r="AG66" s="102" t="s">
        <v>73</v>
      </c>
      <c r="AH66" s="102"/>
      <c r="AI66" s="102" t="s">
        <v>73</v>
      </c>
      <c r="AJ66" s="97">
        <v>96</v>
      </c>
      <c r="AK66" s="87"/>
      <c r="AL66" s="97">
        <v>88</v>
      </c>
    </row>
    <row r="67" spans="1:38" ht="14.25" thickTop="1" thickBot="1">
      <c r="A67" s="132">
        <v>1983</v>
      </c>
      <c r="B67" s="109"/>
      <c r="C67" s="129"/>
      <c r="D67" s="87"/>
      <c r="E67" s="102" t="s">
        <v>73</v>
      </c>
      <c r="F67" s="102" t="s">
        <v>73</v>
      </c>
      <c r="G67" s="102" t="s">
        <v>73</v>
      </c>
      <c r="H67" s="102" t="s">
        <v>73</v>
      </c>
      <c r="I67" s="102" t="s">
        <v>73</v>
      </c>
      <c r="J67" s="102"/>
      <c r="K67" s="102">
        <v>94</v>
      </c>
      <c r="L67" s="102">
        <v>98</v>
      </c>
      <c r="M67" s="102">
        <v>84</v>
      </c>
      <c r="N67" s="102" t="s">
        <v>73</v>
      </c>
      <c r="O67" s="102" t="s">
        <v>73</v>
      </c>
      <c r="P67" s="102"/>
      <c r="Q67" s="102" t="s">
        <v>73</v>
      </c>
      <c r="R67" s="102">
        <v>100</v>
      </c>
      <c r="S67" s="102">
        <v>89</v>
      </c>
      <c r="T67" s="102" t="s">
        <v>73</v>
      </c>
      <c r="U67" s="102">
        <v>81</v>
      </c>
      <c r="V67" s="102"/>
      <c r="W67" s="102">
        <v>72</v>
      </c>
      <c r="X67" s="102" t="s">
        <v>73</v>
      </c>
      <c r="Y67" s="102" t="s">
        <v>73</v>
      </c>
      <c r="Z67" s="102" t="s">
        <v>73</v>
      </c>
      <c r="AA67" s="102">
        <v>97</v>
      </c>
      <c r="AB67" s="102"/>
      <c r="AC67" s="102" t="s">
        <v>73</v>
      </c>
      <c r="AD67" s="102" t="s">
        <v>73</v>
      </c>
      <c r="AE67" s="102">
        <v>52</v>
      </c>
      <c r="AF67" s="102" t="s">
        <v>73</v>
      </c>
      <c r="AG67" s="102" t="s">
        <v>73</v>
      </c>
      <c r="AH67" s="102"/>
      <c r="AI67" s="102" t="s">
        <v>73</v>
      </c>
      <c r="AJ67" s="97">
        <v>96</v>
      </c>
      <c r="AK67" s="87"/>
      <c r="AL67" s="97">
        <v>88</v>
      </c>
    </row>
    <row r="68" spans="1:38" ht="14.25" thickTop="1" thickBot="1">
      <c r="A68" s="132">
        <v>1984</v>
      </c>
      <c r="B68" s="109"/>
      <c r="C68" s="129"/>
      <c r="D68" s="87"/>
      <c r="E68" s="102" t="s">
        <v>73</v>
      </c>
      <c r="F68" s="102" t="s">
        <v>73</v>
      </c>
      <c r="G68" s="102" t="s">
        <v>73</v>
      </c>
      <c r="H68" s="102" t="s">
        <v>73</v>
      </c>
      <c r="I68" s="102" t="s">
        <v>73</v>
      </c>
      <c r="J68" s="102"/>
      <c r="K68" s="102">
        <v>99</v>
      </c>
      <c r="L68" s="102">
        <v>98</v>
      </c>
      <c r="M68" s="102">
        <v>85</v>
      </c>
      <c r="N68" s="102" t="s">
        <v>73</v>
      </c>
      <c r="O68" s="102" t="s">
        <v>73</v>
      </c>
      <c r="P68" s="102"/>
      <c r="Q68" s="102" t="s">
        <v>73</v>
      </c>
      <c r="R68" s="102">
        <v>100</v>
      </c>
      <c r="S68" s="102">
        <v>91</v>
      </c>
      <c r="T68" s="102" t="s">
        <v>73</v>
      </c>
      <c r="U68" s="102">
        <v>78</v>
      </c>
      <c r="V68" s="102"/>
      <c r="W68" s="102">
        <v>72</v>
      </c>
      <c r="X68" s="102" t="s">
        <v>73</v>
      </c>
      <c r="Y68" s="102" t="s">
        <v>73</v>
      </c>
      <c r="Z68" s="102" t="s">
        <v>73</v>
      </c>
      <c r="AA68" s="102">
        <v>96</v>
      </c>
      <c r="AB68" s="102"/>
      <c r="AC68" s="102" t="s">
        <v>73</v>
      </c>
      <c r="AD68" s="102" t="s">
        <v>73</v>
      </c>
      <c r="AE68" s="102">
        <v>51</v>
      </c>
      <c r="AF68" s="102" t="s">
        <v>73</v>
      </c>
      <c r="AG68" s="102" t="s">
        <v>73</v>
      </c>
      <c r="AH68" s="102"/>
      <c r="AI68" s="102" t="s">
        <v>73</v>
      </c>
      <c r="AJ68" s="97">
        <v>99</v>
      </c>
      <c r="AK68" s="87"/>
      <c r="AL68" s="97">
        <v>87</v>
      </c>
    </row>
    <row r="69" spans="1:38" ht="14.25" thickTop="1" thickBot="1">
      <c r="A69" s="132">
        <v>1985</v>
      </c>
      <c r="B69" s="109"/>
      <c r="C69" s="129"/>
      <c r="D69" s="87"/>
      <c r="E69" s="102" t="s">
        <v>73</v>
      </c>
      <c r="F69" s="102" t="s">
        <v>73</v>
      </c>
      <c r="G69" s="102" t="s">
        <v>73</v>
      </c>
      <c r="H69" s="102" t="s">
        <v>73</v>
      </c>
      <c r="I69" s="102" t="s">
        <v>73</v>
      </c>
      <c r="J69" s="102"/>
      <c r="K69" s="102">
        <v>90</v>
      </c>
      <c r="L69" s="102">
        <v>95</v>
      </c>
      <c r="M69" s="102">
        <v>85</v>
      </c>
      <c r="N69" s="102" t="s">
        <v>73</v>
      </c>
      <c r="O69" s="102" t="s">
        <v>73</v>
      </c>
      <c r="P69" s="102"/>
      <c r="Q69" s="102" t="s">
        <v>73</v>
      </c>
      <c r="R69" s="102">
        <v>97</v>
      </c>
      <c r="S69" s="102">
        <v>91</v>
      </c>
      <c r="T69" s="102" t="s">
        <v>73</v>
      </c>
      <c r="U69" s="102">
        <v>71</v>
      </c>
      <c r="V69" s="102"/>
      <c r="W69" s="102">
        <v>70</v>
      </c>
      <c r="X69" s="102" t="s">
        <v>73</v>
      </c>
      <c r="Y69" s="102" t="s">
        <v>73</v>
      </c>
      <c r="Z69" s="102" t="s">
        <v>73</v>
      </c>
      <c r="AA69" s="102">
        <v>97</v>
      </c>
      <c r="AB69" s="102"/>
      <c r="AC69" s="102" t="s">
        <v>73</v>
      </c>
      <c r="AD69" s="102" t="s">
        <v>73</v>
      </c>
      <c r="AE69" s="102">
        <v>55</v>
      </c>
      <c r="AF69" s="102" t="s">
        <v>73</v>
      </c>
      <c r="AG69" s="102" t="s">
        <v>73</v>
      </c>
      <c r="AH69" s="102"/>
      <c r="AI69" s="102" t="s">
        <v>73</v>
      </c>
      <c r="AJ69" s="97">
        <v>98</v>
      </c>
      <c r="AK69" s="87"/>
      <c r="AL69" s="97">
        <v>86</v>
      </c>
    </row>
    <row r="70" spans="1:38" ht="14.25" thickTop="1" thickBot="1">
      <c r="A70" s="132">
        <v>1986</v>
      </c>
      <c r="B70" s="109"/>
      <c r="C70" s="129"/>
      <c r="D70" s="87"/>
      <c r="E70" s="102" t="s">
        <v>73</v>
      </c>
      <c r="F70" s="102" t="s">
        <v>73</v>
      </c>
      <c r="G70" s="102" t="s">
        <v>73</v>
      </c>
      <c r="H70" s="102" t="s">
        <v>73</v>
      </c>
      <c r="I70" s="102" t="s">
        <v>73</v>
      </c>
      <c r="J70" s="102"/>
      <c r="K70" s="102">
        <v>86</v>
      </c>
      <c r="L70" s="102">
        <v>95</v>
      </c>
      <c r="M70" s="102">
        <v>83</v>
      </c>
      <c r="N70" s="102" t="s">
        <v>73</v>
      </c>
      <c r="O70" s="102" t="s">
        <v>73</v>
      </c>
      <c r="P70" s="102"/>
      <c r="Q70" s="102" t="s">
        <v>73</v>
      </c>
      <c r="R70" s="102">
        <v>97</v>
      </c>
      <c r="S70" s="102">
        <v>90</v>
      </c>
      <c r="T70" s="102" t="s">
        <v>73</v>
      </c>
      <c r="U70" s="102">
        <v>77</v>
      </c>
      <c r="V70" s="102"/>
      <c r="W70" s="102">
        <v>62</v>
      </c>
      <c r="X70" s="102" t="s">
        <v>73</v>
      </c>
      <c r="Y70" s="102" t="s">
        <v>73</v>
      </c>
      <c r="Z70" s="102" t="s">
        <v>73</v>
      </c>
      <c r="AA70" s="102">
        <v>93</v>
      </c>
      <c r="AB70" s="102"/>
      <c r="AC70" s="102" t="s">
        <v>73</v>
      </c>
      <c r="AD70" s="102" t="s">
        <v>73</v>
      </c>
      <c r="AE70" s="102">
        <v>60</v>
      </c>
      <c r="AF70" s="102" t="s">
        <v>73</v>
      </c>
      <c r="AG70" s="102" t="s">
        <v>73</v>
      </c>
      <c r="AH70" s="102"/>
      <c r="AI70" s="102" t="s">
        <v>73</v>
      </c>
      <c r="AJ70" s="97">
        <v>97</v>
      </c>
      <c r="AK70" s="87"/>
      <c r="AL70" s="97">
        <v>84</v>
      </c>
    </row>
    <row r="71" spans="1:38" ht="14.25" thickTop="1" thickBot="1">
      <c r="A71" s="133">
        <v>1987</v>
      </c>
      <c r="B71" s="109"/>
      <c r="C71" s="129"/>
      <c r="D71" s="87"/>
      <c r="E71" s="102" t="s">
        <v>73</v>
      </c>
      <c r="F71" s="102" t="s">
        <v>73</v>
      </c>
      <c r="G71" s="102" t="s">
        <v>73</v>
      </c>
      <c r="H71" s="102" t="s">
        <v>73</v>
      </c>
      <c r="I71" s="102" t="s">
        <v>73</v>
      </c>
      <c r="J71" s="102"/>
      <c r="K71" s="102">
        <v>88</v>
      </c>
      <c r="L71" s="102">
        <v>91</v>
      </c>
      <c r="M71" s="102">
        <v>84</v>
      </c>
      <c r="N71" s="102" t="s">
        <v>73</v>
      </c>
      <c r="O71" s="102" t="s">
        <v>73</v>
      </c>
      <c r="P71" s="102"/>
      <c r="Q71" s="102" t="s">
        <v>73</v>
      </c>
      <c r="R71" s="102">
        <v>94</v>
      </c>
      <c r="S71" s="102">
        <v>87</v>
      </c>
      <c r="T71" s="102" t="s">
        <v>73</v>
      </c>
      <c r="U71" s="102">
        <v>81</v>
      </c>
      <c r="V71" s="102"/>
      <c r="W71" s="102">
        <v>63</v>
      </c>
      <c r="X71" s="102" t="s">
        <v>73</v>
      </c>
      <c r="Y71" s="102" t="s">
        <v>73</v>
      </c>
      <c r="Z71" s="102" t="s">
        <v>73</v>
      </c>
      <c r="AA71" s="102">
        <v>96</v>
      </c>
      <c r="AB71" s="102"/>
      <c r="AC71" s="102" t="s">
        <v>73</v>
      </c>
      <c r="AD71" s="102" t="s">
        <v>73</v>
      </c>
      <c r="AE71" s="102">
        <v>49</v>
      </c>
      <c r="AF71" s="102" t="s">
        <v>73</v>
      </c>
      <c r="AG71" s="102" t="s">
        <v>73</v>
      </c>
      <c r="AH71" s="102"/>
      <c r="AI71" s="102" t="s">
        <v>73</v>
      </c>
      <c r="AJ71" s="97">
        <v>97</v>
      </c>
      <c r="AK71" s="87"/>
      <c r="AL71" s="97">
        <v>83</v>
      </c>
    </row>
    <row r="72" spans="1:38" ht="14.25" thickTop="1" thickBot="1">
      <c r="A72" s="132">
        <v>1988</v>
      </c>
      <c r="B72" s="109"/>
      <c r="C72" s="129"/>
      <c r="D72" s="87"/>
      <c r="E72" s="102" t="s">
        <v>73</v>
      </c>
      <c r="F72" s="102" t="s">
        <v>73</v>
      </c>
      <c r="G72" s="102" t="s">
        <v>73</v>
      </c>
      <c r="H72" s="102" t="s">
        <v>73</v>
      </c>
      <c r="I72" s="102" t="s">
        <v>73</v>
      </c>
      <c r="J72" s="102"/>
      <c r="K72" s="102">
        <v>89</v>
      </c>
      <c r="L72" s="102">
        <v>92</v>
      </c>
      <c r="M72" s="102">
        <v>91</v>
      </c>
      <c r="N72" s="102" t="s">
        <v>73</v>
      </c>
      <c r="O72" s="102" t="s">
        <v>73</v>
      </c>
      <c r="P72" s="102"/>
      <c r="Q72" s="102" t="s">
        <v>73</v>
      </c>
      <c r="R72" s="102">
        <v>95</v>
      </c>
      <c r="S72" s="102">
        <v>90</v>
      </c>
      <c r="T72" s="102" t="s">
        <v>73</v>
      </c>
      <c r="U72" s="102">
        <v>85</v>
      </c>
      <c r="V72" s="102"/>
      <c r="W72" s="102">
        <v>72</v>
      </c>
      <c r="X72" s="102" t="s">
        <v>73</v>
      </c>
      <c r="Y72" s="102" t="s">
        <v>73</v>
      </c>
      <c r="Z72" s="102" t="s">
        <v>73</v>
      </c>
      <c r="AA72" s="102">
        <v>96</v>
      </c>
      <c r="AB72" s="102"/>
      <c r="AC72" s="102" t="s">
        <v>73</v>
      </c>
      <c r="AD72" s="102" t="s">
        <v>73</v>
      </c>
      <c r="AE72" s="102">
        <v>57</v>
      </c>
      <c r="AF72" s="102" t="s">
        <v>73</v>
      </c>
      <c r="AG72" s="102" t="s">
        <v>73</v>
      </c>
      <c r="AH72" s="102"/>
      <c r="AI72" s="102" t="s">
        <v>73</v>
      </c>
      <c r="AJ72" s="97">
        <v>95</v>
      </c>
      <c r="AK72" s="87"/>
      <c r="AL72" s="97">
        <v>87</v>
      </c>
    </row>
    <row r="73" spans="1:38" ht="14.25" thickTop="1" thickBot="1">
      <c r="A73" s="132">
        <v>1989</v>
      </c>
      <c r="B73" s="109"/>
      <c r="C73" s="129"/>
      <c r="D73" s="87"/>
      <c r="E73" s="102" t="s">
        <v>73</v>
      </c>
      <c r="F73" s="102" t="s">
        <v>73</v>
      </c>
      <c r="G73" s="102" t="s">
        <v>73</v>
      </c>
      <c r="H73" s="102" t="s">
        <v>73</v>
      </c>
      <c r="I73" s="102" t="s">
        <v>73</v>
      </c>
      <c r="J73" s="102"/>
      <c r="K73" s="102">
        <v>83</v>
      </c>
      <c r="L73" s="102">
        <v>94</v>
      </c>
      <c r="M73" s="102">
        <v>85</v>
      </c>
      <c r="N73" s="102" t="s">
        <v>73</v>
      </c>
      <c r="O73" s="102" t="s">
        <v>73</v>
      </c>
      <c r="P73" s="102"/>
      <c r="Q73" s="102" t="s">
        <v>73</v>
      </c>
      <c r="R73" s="102">
        <v>94</v>
      </c>
      <c r="S73" s="102">
        <v>89</v>
      </c>
      <c r="T73" s="102" t="s">
        <v>73</v>
      </c>
      <c r="U73" s="102">
        <v>79</v>
      </c>
      <c r="V73" s="102"/>
      <c r="W73" s="102">
        <v>68</v>
      </c>
      <c r="X73" s="102" t="s">
        <v>73</v>
      </c>
      <c r="Y73" s="102" t="s">
        <v>73</v>
      </c>
      <c r="Z73" s="102" t="s">
        <v>73</v>
      </c>
      <c r="AA73" s="102">
        <v>97</v>
      </c>
      <c r="AB73" s="102"/>
      <c r="AC73" s="102" t="s">
        <v>73</v>
      </c>
      <c r="AD73" s="102" t="s">
        <v>73</v>
      </c>
      <c r="AE73" s="102">
        <v>58</v>
      </c>
      <c r="AF73" s="102" t="s">
        <v>73</v>
      </c>
      <c r="AG73" s="102" t="s">
        <v>73</v>
      </c>
      <c r="AH73" s="102"/>
      <c r="AI73" s="102" t="s">
        <v>73</v>
      </c>
      <c r="AJ73" s="97">
        <v>95</v>
      </c>
      <c r="AK73" s="87"/>
      <c r="AL73" s="97">
        <v>84</v>
      </c>
    </row>
    <row r="74" spans="1:38" ht="14.25" thickTop="1" thickBot="1">
      <c r="A74" s="132">
        <v>1990</v>
      </c>
      <c r="B74" s="109"/>
      <c r="C74" s="129"/>
      <c r="D74" s="87"/>
      <c r="E74" s="102" t="s">
        <v>73</v>
      </c>
      <c r="F74" s="102" t="s">
        <v>73</v>
      </c>
      <c r="G74" s="102" t="s">
        <v>73</v>
      </c>
      <c r="H74" s="102" t="s">
        <v>73</v>
      </c>
      <c r="I74" s="102" t="s">
        <v>73</v>
      </c>
      <c r="J74" s="102"/>
      <c r="K74" s="102">
        <v>91</v>
      </c>
      <c r="L74" s="102">
        <v>96</v>
      </c>
      <c r="M74" s="102">
        <v>82</v>
      </c>
      <c r="N74" s="102" t="s">
        <v>73</v>
      </c>
      <c r="O74" s="102" t="s">
        <v>73</v>
      </c>
      <c r="P74" s="102"/>
      <c r="Q74" s="102" t="s">
        <v>73</v>
      </c>
      <c r="R74" s="102">
        <v>90</v>
      </c>
      <c r="S74" s="102">
        <v>90</v>
      </c>
      <c r="T74" s="102" t="s">
        <v>73</v>
      </c>
      <c r="U74" s="102">
        <v>80</v>
      </c>
      <c r="V74" s="102"/>
      <c r="W74" s="102">
        <v>68</v>
      </c>
      <c r="X74" s="102" t="s">
        <v>73</v>
      </c>
      <c r="Y74" s="102" t="s">
        <v>73</v>
      </c>
      <c r="Z74" s="102" t="s">
        <v>73</v>
      </c>
      <c r="AA74" s="102">
        <v>94</v>
      </c>
      <c r="AB74" s="102"/>
      <c r="AC74" s="102" t="s">
        <v>73</v>
      </c>
      <c r="AD74" s="102" t="s">
        <v>73</v>
      </c>
      <c r="AE74" s="102">
        <v>58</v>
      </c>
      <c r="AF74" s="102" t="s">
        <v>73</v>
      </c>
      <c r="AG74" s="102" t="s">
        <v>73</v>
      </c>
      <c r="AH74" s="102"/>
      <c r="AI74" s="102" t="s">
        <v>73</v>
      </c>
      <c r="AJ74" s="97">
        <v>96</v>
      </c>
      <c r="AK74" s="87"/>
      <c r="AL74" s="97">
        <v>85</v>
      </c>
    </row>
    <row r="75" spans="1:38" ht="14.25" thickTop="1" thickBot="1">
      <c r="A75" s="132">
        <v>1991</v>
      </c>
      <c r="B75" s="109"/>
      <c r="C75" s="129"/>
      <c r="D75" s="87"/>
      <c r="E75" s="102" t="s">
        <v>73</v>
      </c>
      <c r="F75" s="102" t="s">
        <v>73</v>
      </c>
      <c r="G75" s="102" t="s">
        <v>73</v>
      </c>
      <c r="H75" s="102" t="s">
        <v>73</v>
      </c>
      <c r="I75" s="102" t="s">
        <v>73</v>
      </c>
      <c r="J75" s="102"/>
      <c r="K75" s="102">
        <v>87</v>
      </c>
      <c r="L75" s="102">
        <v>94</v>
      </c>
      <c r="M75" s="102">
        <v>79</v>
      </c>
      <c r="N75" s="102" t="s">
        <v>73</v>
      </c>
      <c r="O75" s="102" t="s">
        <v>73</v>
      </c>
      <c r="P75" s="102"/>
      <c r="Q75" s="102" t="s">
        <v>73</v>
      </c>
      <c r="R75" s="102">
        <v>89</v>
      </c>
      <c r="S75" s="102">
        <v>85</v>
      </c>
      <c r="T75" s="102" t="s">
        <v>73</v>
      </c>
      <c r="U75" s="102">
        <v>76</v>
      </c>
      <c r="V75" s="102"/>
      <c r="W75" s="102">
        <v>64</v>
      </c>
      <c r="X75" s="102" t="s">
        <v>73</v>
      </c>
      <c r="Y75" s="102" t="s">
        <v>73</v>
      </c>
      <c r="Z75" s="102" t="s">
        <v>73</v>
      </c>
      <c r="AA75" s="102">
        <v>94</v>
      </c>
      <c r="AB75" s="102"/>
      <c r="AC75" s="102" t="s">
        <v>73</v>
      </c>
      <c r="AD75" s="102" t="s">
        <v>73</v>
      </c>
      <c r="AE75" s="102">
        <v>67</v>
      </c>
      <c r="AF75" s="102" t="s">
        <v>73</v>
      </c>
      <c r="AG75" s="102" t="s">
        <v>73</v>
      </c>
      <c r="AH75" s="102"/>
      <c r="AI75" s="102" t="s">
        <v>73</v>
      </c>
      <c r="AJ75" s="97">
        <v>93</v>
      </c>
      <c r="AK75" s="87"/>
      <c r="AL75" s="97">
        <v>82</v>
      </c>
    </row>
    <row r="76" spans="1:38" ht="14.25" thickTop="1" thickBot="1">
      <c r="A76" s="132">
        <v>1992</v>
      </c>
      <c r="B76" s="109"/>
      <c r="C76" s="129"/>
      <c r="D76" s="87"/>
      <c r="E76" s="102" t="s">
        <v>73</v>
      </c>
      <c r="F76" s="102" t="s">
        <v>73</v>
      </c>
      <c r="G76" s="102" t="s">
        <v>73</v>
      </c>
      <c r="H76" s="102" t="s">
        <v>73</v>
      </c>
      <c r="I76" s="102" t="s">
        <v>73</v>
      </c>
      <c r="J76" s="102"/>
      <c r="K76" s="102">
        <v>85</v>
      </c>
      <c r="L76" s="102">
        <v>89</v>
      </c>
      <c r="M76" s="102">
        <v>77</v>
      </c>
      <c r="N76" s="102" t="s">
        <v>73</v>
      </c>
      <c r="O76" s="102" t="s">
        <v>73</v>
      </c>
      <c r="P76" s="102"/>
      <c r="Q76" s="102" t="s">
        <v>73</v>
      </c>
      <c r="R76" s="102">
        <v>89</v>
      </c>
      <c r="S76" s="102">
        <v>87</v>
      </c>
      <c r="T76" s="102" t="s">
        <v>73</v>
      </c>
      <c r="U76" s="102">
        <v>75</v>
      </c>
      <c r="V76" s="102"/>
      <c r="W76" s="102">
        <v>56</v>
      </c>
      <c r="X76" s="102" t="s">
        <v>73</v>
      </c>
      <c r="Y76" s="102" t="s">
        <v>73</v>
      </c>
      <c r="Z76" s="102" t="s">
        <v>73</v>
      </c>
      <c r="AA76" s="102">
        <v>92</v>
      </c>
      <c r="AB76" s="102"/>
      <c r="AC76" s="102" t="s">
        <v>73</v>
      </c>
      <c r="AD76" s="102" t="s">
        <v>73</v>
      </c>
      <c r="AE76" s="102">
        <v>72</v>
      </c>
      <c r="AF76" s="102" t="s">
        <v>73</v>
      </c>
      <c r="AG76" s="102" t="s">
        <v>73</v>
      </c>
      <c r="AH76" s="102"/>
      <c r="AI76" s="102" t="s">
        <v>73</v>
      </c>
      <c r="AJ76" s="97">
        <v>95</v>
      </c>
      <c r="AK76" s="87"/>
      <c r="AL76" s="97">
        <v>82</v>
      </c>
    </row>
    <row r="77" spans="1:38" ht="14.25" thickTop="1" thickBot="1">
      <c r="A77" s="132">
        <v>1993</v>
      </c>
      <c r="B77" s="109"/>
      <c r="C77" s="129"/>
      <c r="D77" s="87"/>
      <c r="E77" s="102" t="s">
        <v>73</v>
      </c>
      <c r="F77" s="102" t="s">
        <v>73</v>
      </c>
      <c r="G77" s="102" t="s">
        <v>73</v>
      </c>
      <c r="H77" s="102" t="s">
        <v>73</v>
      </c>
      <c r="I77" s="102" t="s">
        <v>73</v>
      </c>
      <c r="J77" s="102"/>
      <c r="K77" s="102">
        <v>81</v>
      </c>
      <c r="L77" s="102">
        <v>90</v>
      </c>
      <c r="M77" s="102">
        <v>79</v>
      </c>
      <c r="N77" s="102" t="s">
        <v>73</v>
      </c>
      <c r="O77" s="102" t="s">
        <v>73</v>
      </c>
      <c r="P77" s="102"/>
      <c r="Q77" s="102" t="s">
        <v>73</v>
      </c>
      <c r="R77" s="102">
        <v>93</v>
      </c>
      <c r="S77" s="102">
        <v>89</v>
      </c>
      <c r="T77" s="102" t="s">
        <v>73</v>
      </c>
      <c r="U77" s="102">
        <v>76</v>
      </c>
      <c r="V77" s="102"/>
      <c r="W77" s="102">
        <v>72</v>
      </c>
      <c r="X77" s="102" t="s">
        <v>73</v>
      </c>
      <c r="Y77" s="102" t="s">
        <v>73</v>
      </c>
      <c r="Z77" s="102" t="s">
        <v>73</v>
      </c>
      <c r="AA77" s="102">
        <v>95</v>
      </c>
      <c r="AB77" s="102"/>
      <c r="AC77" s="102" t="s">
        <v>73</v>
      </c>
      <c r="AD77" s="102" t="s">
        <v>73</v>
      </c>
      <c r="AE77" s="102">
        <v>68</v>
      </c>
      <c r="AF77" s="102" t="s">
        <v>73</v>
      </c>
      <c r="AG77" s="102" t="s">
        <v>73</v>
      </c>
      <c r="AH77" s="102"/>
      <c r="AI77" s="102" t="s">
        <v>73</v>
      </c>
      <c r="AJ77" s="97">
        <v>94</v>
      </c>
      <c r="AK77" s="87"/>
      <c r="AL77" s="97">
        <v>82</v>
      </c>
    </row>
    <row r="78" spans="1:38" ht="14.25" thickTop="1" thickBot="1">
      <c r="A78" s="132">
        <v>1994</v>
      </c>
      <c r="B78" s="109"/>
      <c r="C78" s="129"/>
      <c r="D78" s="87"/>
      <c r="E78" s="102" t="s">
        <v>73</v>
      </c>
      <c r="F78" s="102" t="s">
        <v>73</v>
      </c>
      <c r="G78" s="102" t="s">
        <v>73</v>
      </c>
      <c r="H78" s="102" t="s">
        <v>73</v>
      </c>
      <c r="I78" s="102" t="s">
        <v>73</v>
      </c>
      <c r="J78" s="102"/>
      <c r="K78" s="102">
        <v>86</v>
      </c>
      <c r="L78" s="102">
        <v>92</v>
      </c>
      <c r="M78" s="102">
        <v>75</v>
      </c>
      <c r="N78" s="102" t="s">
        <v>73</v>
      </c>
      <c r="O78" s="102" t="s">
        <v>73</v>
      </c>
      <c r="P78" s="102"/>
      <c r="Q78" s="102" t="s">
        <v>73</v>
      </c>
      <c r="R78" s="102">
        <v>89</v>
      </c>
      <c r="S78" s="102">
        <v>87</v>
      </c>
      <c r="T78" s="102" t="s">
        <v>73</v>
      </c>
      <c r="U78" s="102">
        <v>85</v>
      </c>
      <c r="V78" s="102"/>
      <c r="W78" s="102">
        <v>72</v>
      </c>
      <c r="X78" s="102" t="s">
        <v>73</v>
      </c>
      <c r="Y78" s="102" t="s">
        <v>73</v>
      </c>
      <c r="Z78" s="102" t="s">
        <v>73</v>
      </c>
      <c r="AA78" s="102">
        <v>95</v>
      </c>
      <c r="AB78" s="102"/>
      <c r="AC78" s="102" t="s">
        <v>73</v>
      </c>
      <c r="AD78" s="102" t="s">
        <v>73</v>
      </c>
      <c r="AE78" s="102">
        <v>76</v>
      </c>
      <c r="AF78" s="102" t="s">
        <v>73</v>
      </c>
      <c r="AG78" s="102" t="s">
        <v>73</v>
      </c>
      <c r="AH78" s="102"/>
      <c r="AI78" s="102" t="s">
        <v>73</v>
      </c>
      <c r="AJ78" s="97">
        <v>91</v>
      </c>
      <c r="AK78" s="87"/>
      <c r="AL78" s="97">
        <v>83</v>
      </c>
    </row>
    <row r="79" spans="1:38" ht="14.25" thickTop="1" thickBot="1">
      <c r="A79" s="132">
        <v>1995</v>
      </c>
      <c r="B79" s="109"/>
      <c r="C79" s="129"/>
      <c r="D79" s="87"/>
      <c r="E79" s="102" t="s">
        <v>73</v>
      </c>
      <c r="F79" s="102" t="s">
        <v>73</v>
      </c>
      <c r="G79" s="102">
        <v>87</v>
      </c>
      <c r="H79" s="102" t="s">
        <v>73</v>
      </c>
      <c r="I79" s="102">
        <v>96</v>
      </c>
      <c r="J79" s="102"/>
      <c r="K79" s="102">
        <v>83</v>
      </c>
      <c r="L79" s="102">
        <v>89</v>
      </c>
      <c r="M79" s="102">
        <v>77</v>
      </c>
      <c r="N79" s="102">
        <v>70</v>
      </c>
      <c r="O79" s="102">
        <v>76</v>
      </c>
      <c r="P79" s="102"/>
      <c r="Q79" s="102" t="s">
        <v>73</v>
      </c>
      <c r="R79" s="102">
        <v>85</v>
      </c>
      <c r="S79" s="102">
        <v>87</v>
      </c>
      <c r="T79" s="102" t="s">
        <v>73</v>
      </c>
      <c r="U79" s="102">
        <v>73</v>
      </c>
      <c r="V79" s="102"/>
      <c r="W79" s="102">
        <v>68</v>
      </c>
      <c r="X79" s="102" t="s">
        <v>73</v>
      </c>
      <c r="Y79" s="102" t="s">
        <v>73</v>
      </c>
      <c r="Z79" s="102" t="s">
        <v>73</v>
      </c>
      <c r="AA79" s="102">
        <v>90</v>
      </c>
      <c r="AB79" s="102"/>
      <c r="AC79" s="102">
        <v>87</v>
      </c>
      <c r="AD79" s="102" t="s">
        <v>73</v>
      </c>
      <c r="AE79" s="102">
        <v>72</v>
      </c>
      <c r="AF79" s="102" t="s">
        <v>73</v>
      </c>
      <c r="AG79" s="102">
        <v>78</v>
      </c>
      <c r="AH79" s="102"/>
      <c r="AI79" s="102" t="s">
        <v>73</v>
      </c>
      <c r="AJ79" s="97">
        <v>94</v>
      </c>
      <c r="AK79" s="87"/>
      <c r="AL79" s="97">
        <v>81</v>
      </c>
    </row>
    <row r="80" spans="1:38" ht="14.25" thickTop="1" thickBot="1">
      <c r="A80" s="132">
        <v>1996</v>
      </c>
      <c r="B80" s="109"/>
      <c r="C80" s="129"/>
      <c r="D80" s="87"/>
      <c r="E80" s="102" t="s">
        <v>73</v>
      </c>
      <c r="F80" s="102" t="s">
        <v>73</v>
      </c>
      <c r="G80" s="102" t="s">
        <v>73</v>
      </c>
      <c r="H80" s="102" t="s">
        <v>73</v>
      </c>
      <c r="I80" s="102" t="s">
        <v>73</v>
      </c>
      <c r="J80" s="102"/>
      <c r="K80" s="102">
        <v>79</v>
      </c>
      <c r="L80" s="102">
        <v>97</v>
      </c>
      <c r="M80" s="102">
        <v>83</v>
      </c>
      <c r="N80" s="102">
        <v>83</v>
      </c>
      <c r="O80" s="102">
        <v>86</v>
      </c>
      <c r="P80" s="102"/>
      <c r="Q80" s="102" t="s">
        <v>73</v>
      </c>
      <c r="R80" s="102">
        <v>90</v>
      </c>
      <c r="S80" s="102">
        <v>94</v>
      </c>
      <c r="T80" s="102" t="s">
        <v>73</v>
      </c>
      <c r="U80" s="102">
        <v>88</v>
      </c>
      <c r="V80" s="102"/>
      <c r="W80" s="102">
        <v>79</v>
      </c>
      <c r="X80" s="102" t="s">
        <v>73</v>
      </c>
      <c r="Y80" s="102">
        <v>91</v>
      </c>
      <c r="Z80" s="102" t="s">
        <v>73</v>
      </c>
      <c r="AA80" s="102">
        <v>97</v>
      </c>
      <c r="AB80" s="102"/>
      <c r="AC80" s="102">
        <v>79</v>
      </c>
      <c r="AD80" s="102">
        <v>97</v>
      </c>
      <c r="AE80" s="102">
        <v>77</v>
      </c>
      <c r="AF80" s="102" t="s">
        <v>73</v>
      </c>
      <c r="AG80" s="102">
        <v>79</v>
      </c>
      <c r="AH80" s="102"/>
      <c r="AI80" s="102" t="s">
        <v>73</v>
      </c>
      <c r="AJ80" s="97">
        <v>89</v>
      </c>
      <c r="AK80" s="87"/>
      <c r="AL80" s="97">
        <v>85</v>
      </c>
    </row>
    <row r="81" spans="1:38" ht="14.25" thickTop="1" thickBot="1">
      <c r="A81" s="132">
        <v>1997</v>
      </c>
      <c r="B81" s="109"/>
      <c r="C81" s="129"/>
      <c r="D81" s="87"/>
      <c r="E81" s="102" t="s">
        <v>73</v>
      </c>
      <c r="F81" s="102" t="s">
        <v>73</v>
      </c>
      <c r="G81" s="102" t="s">
        <v>73</v>
      </c>
      <c r="H81" s="102" t="s">
        <v>73</v>
      </c>
      <c r="I81" s="102" t="s">
        <v>73</v>
      </c>
      <c r="J81" s="102"/>
      <c r="K81" s="102">
        <v>87</v>
      </c>
      <c r="L81" s="102">
        <v>96</v>
      </c>
      <c r="M81" s="102">
        <v>75</v>
      </c>
      <c r="N81" s="102" t="s">
        <v>73</v>
      </c>
      <c r="O81" s="102" t="s">
        <v>73</v>
      </c>
      <c r="P81" s="102"/>
      <c r="Q81" s="102" t="s">
        <v>73</v>
      </c>
      <c r="R81" s="102">
        <v>91</v>
      </c>
      <c r="S81" s="102">
        <v>79</v>
      </c>
      <c r="T81" s="102" t="s">
        <v>73</v>
      </c>
      <c r="U81" s="102">
        <v>84</v>
      </c>
      <c r="V81" s="102"/>
      <c r="W81" s="102">
        <v>80</v>
      </c>
      <c r="X81" s="102" t="s">
        <v>73</v>
      </c>
      <c r="Y81" s="102" t="s">
        <v>73</v>
      </c>
      <c r="Z81" s="102" t="s">
        <v>73</v>
      </c>
      <c r="AA81" s="102">
        <v>89</v>
      </c>
      <c r="AB81" s="102"/>
      <c r="AC81" s="102" t="s">
        <v>73</v>
      </c>
      <c r="AD81" s="102" t="s">
        <v>73</v>
      </c>
      <c r="AE81" s="102">
        <v>80</v>
      </c>
      <c r="AF81" s="102" t="s">
        <v>73</v>
      </c>
      <c r="AG81" s="102" t="s">
        <v>73</v>
      </c>
      <c r="AH81" s="102"/>
      <c r="AI81" s="102" t="s">
        <v>73</v>
      </c>
      <c r="AJ81" s="97">
        <v>97</v>
      </c>
      <c r="AK81" s="87"/>
      <c r="AL81" s="97">
        <v>84</v>
      </c>
    </row>
    <row r="82" spans="1:38" ht="14.25" thickTop="1" thickBot="1">
      <c r="A82" s="132">
        <v>1998</v>
      </c>
      <c r="B82" s="109"/>
      <c r="C82" s="129"/>
      <c r="D82" s="87"/>
      <c r="E82" s="102" t="s">
        <v>73</v>
      </c>
      <c r="F82" s="102">
        <v>78</v>
      </c>
      <c r="G82" s="102" t="s">
        <v>73</v>
      </c>
      <c r="H82" s="102" t="s">
        <v>73</v>
      </c>
      <c r="I82" s="102" t="s">
        <v>73</v>
      </c>
      <c r="J82" s="102"/>
      <c r="K82" s="102">
        <v>74</v>
      </c>
      <c r="L82" s="102">
        <v>97</v>
      </c>
      <c r="M82" s="102">
        <v>81</v>
      </c>
      <c r="N82" s="102">
        <v>83</v>
      </c>
      <c r="O82" s="102">
        <v>94</v>
      </c>
      <c r="P82" s="102"/>
      <c r="Q82" s="102" t="s">
        <v>73</v>
      </c>
      <c r="R82" s="102">
        <v>91</v>
      </c>
      <c r="S82" s="102">
        <v>91</v>
      </c>
      <c r="T82" s="102" t="s">
        <v>73</v>
      </c>
      <c r="U82" s="102">
        <v>92</v>
      </c>
      <c r="V82" s="102"/>
      <c r="W82" s="102">
        <v>69</v>
      </c>
      <c r="X82" s="102" t="s">
        <v>73</v>
      </c>
      <c r="Y82" s="102">
        <v>92</v>
      </c>
      <c r="Z82" s="102" t="s">
        <v>73</v>
      </c>
      <c r="AA82" s="102">
        <v>96</v>
      </c>
      <c r="AB82" s="102"/>
      <c r="AC82" s="102">
        <v>71</v>
      </c>
      <c r="AD82" s="102" t="s">
        <v>73</v>
      </c>
      <c r="AE82" s="102">
        <v>78</v>
      </c>
      <c r="AF82" s="102" t="s">
        <v>73</v>
      </c>
      <c r="AG82" s="102">
        <v>87</v>
      </c>
      <c r="AH82" s="102"/>
      <c r="AI82" s="102" t="s">
        <v>73</v>
      </c>
      <c r="AJ82" s="97">
        <v>96</v>
      </c>
      <c r="AK82" s="87"/>
      <c r="AL82" s="87">
        <v>83</v>
      </c>
    </row>
    <row r="83" spans="1:38" ht="14.25" thickTop="1" thickBot="1">
      <c r="A83" s="132">
        <v>1999</v>
      </c>
      <c r="B83" s="109"/>
      <c r="C83" s="129"/>
      <c r="D83" s="87"/>
      <c r="E83" s="102" t="s">
        <v>73</v>
      </c>
      <c r="F83" s="102">
        <v>65</v>
      </c>
      <c r="G83" s="102" t="s">
        <v>73</v>
      </c>
      <c r="H83" s="102" t="s">
        <v>73</v>
      </c>
      <c r="I83" s="102" t="s">
        <v>73</v>
      </c>
      <c r="J83" s="102"/>
      <c r="K83" s="102">
        <v>80</v>
      </c>
      <c r="L83" s="102">
        <v>92</v>
      </c>
      <c r="M83" s="102">
        <v>75</v>
      </c>
      <c r="N83" s="102">
        <v>70</v>
      </c>
      <c r="O83" s="102">
        <v>81</v>
      </c>
      <c r="P83" s="102"/>
      <c r="Q83" s="102" t="s">
        <v>73</v>
      </c>
      <c r="R83" s="102">
        <v>92</v>
      </c>
      <c r="S83" s="102">
        <v>90</v>
      </c>
      <c r="T83" s="102" t="s">
        <v>73</v>
      </c>
      <c r="U83" s="102">
        <v>84</v>
      </c>
      <c r="V83" s="102"/>
      <c r="W83" s="102">
        <v>75</v>
      </c>
      <c r="X83" s="102" t="s">
        <v>73</v>
      </c>
      <c r="Y83" s="102">
        <v>82</v>
      </c>
      <c r="Z83" s="102" t="s">
        <v>73</v>
      </c>
      <c r="AA83" s="102">
        <v>97</v>
      </c>
      <c r="AB83" s="102"/>
      <c r="AC83" s="102" t="s">
        <v>73</v>
      </c>
      <c r="AD83" s="102" t="s">
        <v>73</v>
      </c>
      <c r="AE83" s="102">
        <v>88</v>
      </c>
      <c r="AF83" s="102" t="s">
        <v>73</v>
      </c>
      <c r="AG83" s="102">
        <v>80</v>
      </c>
      <c r="AH83" s="102"/>
      <c r="AI83" s="102" t="s">
        <v>73</v>
      </c>
      <c r="AJ83" s="97">
        <v>82</v>
      </c>
      <c r="AK83" s="87"/>
      <c r="AL83" s="87">
        <v>82</v>
      </c>
    </row>
    <row r="84" spans="1:38" ht="14.25" thickTop="1" thickBot="1">
      <c r="A84" s="132">
        <v>2000</v>
      </c>
      <c r="B84" s="109"/>
      <c r="C84" s="129"/>
      <c r="D84" s="87"/>
      <c r="E84" s="102" t="s">
        <v>73</v>
      </c>
      <c r="F84" s="102">
        <v>78</v>
      </c>
      <c r="G84" s="102" t="s">
        <v>73</v>
      </c>
      <c r="H84" s="102" t="s">
        <v>73</v>
      </c>
      <c r="I84" s="102" t="s">
        <v>73</v>
      </c>
      <c r="J84" s="102"/>
      <c r="K84" s="102">
        <v>83</v>
      </c>
      <c r="L84" s="102">
        <v>90</v>
      </c>
      <c r="M84" s="102">
        <v>74</v>
      </c>
      <c r="N84" s="102">
        <v>78</v>
      </c>
      <c r="O84" s="102">
        <v>81</v>
      </c>
      <c r="P84" s="102"/>
      <c r="Q84" s="102" t="s">
        <v>73</v>
      </c>
      <c r="R84" s="102">
        <v>96</v>
      </c>
      <c r="S84" s="102">
        <v>91</v>
      </c>
      <c r="T84" s="102" t="s">
        <v>73</v>
      </c>
      <c r="U84" s="102">
        <v>82</v>
      </c>
      <c r="V84" s="102"/>
      <c r="W84" s="102">
        <v>82</v>
      </c>
      <c r="X84" s="102">
        <v>89</v>
      </c>
      <c r="Y84" s="102">
        <v>88</v>
      </c>
      <c r="Z84" s="102">
        <v>80</v>
      </c>
      <c r="AA84" s="102">
        <v>92</v>
      </c>
      <c r="AB84" s="102"/>
      <c r="AC84" s="102">
        <v>87</v>
      </c>
      <c r="AD84" s="102" t="s">
        <v>73</v>
      </c>
      <c r="AE84" s="102">
        <v>92</v>
      </c>
      <c r="AF84" s="102" t="s">
        <v>73</v>
      </c>
      <c r="AG84" s="102">
        <v>85</v>
      </c>
      <c r="AH84" s="102"/>
      <c r="AI84" s="102" t="s">
        <v>73</v>
      </c>
      <c r="AJ84" s="91">
        <v>89</v>
      </c>
      <c r="AK84" s="87"/>
      <c r="AL84" s="87">
        <v>84</v>
      </c>
    </row>
    <row r="85" spans="1:38" ht="14.25" thickTop="1" thickBot="1">
      <c r="A85" s="132">
        <v>2001</v>
      </c>
      <c r="B85" s="109"/>
      <c r="C85" s="129"/>
      <c r="D85" s="87"/>
      <c r="E85" s="102" t="s">
        <v>73</v>
      </c>
      <c r="F85" s="102">
        <v>61</v>
      </c>
      <c r="G85" s="102" t="s">
        <v>73</v>
      </c>
      <c r="H85" s="102" t="s">
        <v>73</v>
      </c>
      <c r="I85" s="102">
        <v>92</v>
      </c>
      <c r="J85" s="102"/>
      <c r="K85" s="102">
        <v>79</v>
      </c>
      <c r="L85" s="102">
        <v>87</v>
      </c>
      <c r="M85" s="102">
        <v>62</v>
      </c>
      <c r="N85" s="102">
        <v>73</v>
      </c>
      <c r="O85" s="102">
        <v>82</v>
      </c>
      <c r="P85" s="102"/>
      <c r="Q85" s="102" t="s">
        <v>73</v>
      </c>
      <c r="R85" s="102">
        <v>74</v>
      </c>
      <c r="S85" s="102">
        <v>89</v>
      </c>
      <c r="T85" s="102" t="s">
        <v>73</v>
      </c>
      <c r="U85" s="102">
        <v>81</v>
      </c>
      <c r="V85" s="102"/>
      <c r="W85" s="102">
        <v>77</v>
      </c>
      <c r="X85" s="102">
        <v>98</v>
      </c>
      <c r="Y85" s="102">
        <v>93</v>
      </c>
      <c r="Z85" s="102">
        <v>72</v>
      </c>
      <c r="AA85" s="102">
        <v>92</v>
      </c>
      <c r="AB85" s="102"/>
      <c r="AC85" s="102">
        <v>86</v>
      </c>
      <c r="AD85" s="102" t="s">
        <v>73</v>
      </c>
      <c r="AE85" s="102">
        <v>69</v>
      </c>
      <c r="AF85" s="102" t="s">
        <v>73</v>
      </c>
      <c r="AG85" s="102">
        <v>86</v>
      </c>
      <c r="AH85" s="102"/>
      <c r="AI85" s="102" t="s">
        <v>73</v>
      </c>
      <c r="AJ85" s="91">
        <v>91</v>
      </c>
      <c r="AK85" s="87"/>
      <c r="AL85" s="99">
        <v>78.3</v>
      </c>
    </row>
    <row r="86" spans="1:38" ht="14.25" thickTop="1" thickBot="1">
      <c r="A86" s="132">
        <v>2002</v>
      </c>
      <c r="B86" s="109"/>
      <c r="C86" s="129"/>
      <c r="D86" s="87"/>
      <c r="E86" s="102" t="s">
        <v>73</v>
      </c>
      <c r="F86" s="102" t="s">
        <v>73</v>
      </c>
      <c r="G86" s="102" t="s">
        <v>73</v>
      </c>
      <c r="H86" s="102" t="s">
        <v>73</v>
      </c>
      <c r="I86" s="102" t="s">
        <v>73</v>
      </c>
      <c r="J86" s="102"/>
      <c r="K86" s="102">
        <v>77</v>
      </c>
      <c r="L86" s="102">
        <v>92</v>
      </c>
      <c r="M86" s="102">
        <v>72</v>
      </c>
      <c r="N86" s="102" t="s">
        <v>73</v>
      </c>
      <c r="O86" s="102" t="s">
        <v>73</v>
      </c>
      <c r="P86" s="102"/>
      <c r="Q86" s="102" t="s">
        <v>73</v>
      </c>
      <c r="R86" s="102" t="s">
        <v>73</v>
      </c>
      <c r="S86" s="102">
        <v>86</v>
      </c>
      <c r="T86" s="102" t="s">
        <v>73</v>
      </c>
      <c r="U86" s="102" t="s">
        <v>73</v>
      </c>
      <c r="V86" s="102"/>
      <c r="W86" s="102">
        <v>70</v>
      </c>
      <c r="X86" s="102" t="s">
        <v>73</v>
      </c>
      <c r="Y86" s="102" t="s">
        <v>73</v>
      </c>
      <c r="Z86" s="102" t="s">
        <v>73</v>
      </c>
      <c r="AA86" s="102">
        <v>85</v>
      </c>
      <c r="AB86" s="102"/>
      <c r="AC86" s="102" t="s">
        <v>73</v>
      </c>
      <c r="AD86" s="102" t="s">
        <v>73</v>
      </c>
      <c r="AE86" s="102" t="s">
        <v>73</v>
      </c>
      <c r="AF86" s="102" t="s">
        <v>73</v>
      </c>
      <c r="AG86" s="102" t="s">
        <v>73</v>
      </c>
      <c r="AH86" s="102"/>
      <c r="AI86" s="102" t="s">
        <v>73</v>
      </c>
      <c r="AJ86" s="87">
        <v>87</v>
      </c>
      <c r="AK86" s="87"/>
      <c r="AL86" s="87">
        <v>79</v>
      </c>
    </row>
    <row r="87" spans="1:38" ht="14.25" thickTop="1" thickBot="1">
      <c r="A87" s="132">
        <v>2003</v>
      </c>
      <c r="B87" s="109"/>
      <c r="C87" s="129"/>
      <c r="D87" s="87"/>
      <c r="E87" s="102" t="s">
        <v>73</v>
      </c>
      <c r="F87" s="102">
        <v>59</v>
      </c>
      <c r="G87" s="102" t="s">
        <v>73</v>
      </c>
      <c r="H87" s="102" t="s">
        <v>73</v>
      </c>
      <c r="I87" s="102" t="s">
        <v>73</v>
      </c>
      <c r="J87" s="102"/>
      <c r="K87" s="102">
        <v>83</v>
      </c>
      <c r="L87" s="102">
        <v>85</v>
      </c>
      <c r="M87" s="102">
        <v>59</v>
      </c>
      <c r="N87" s="102">
        <v>81</v>
      </c>
      <c r="O87" s="102">
        <v>83</v>
      </c>
      <c r="P87" s="102"/>
      <c r="Q87" s="102" t="s">
        <v>73</v>
      </c>
      <c r="R87" s="102">
        <v>86</v>
      </c>
      <c r="S87" s="102">
        <v>89</v>
      </c>
      <c r="T87" s="102" t="s">
        <v>73</v>
      </c>
      <c r="U87" s="102">
        <v>91</v>
      </c>
      <c r="V87" s="102"/>
      <c r="W87" s="102">
        <v>76</v>
      </c>
      <c r="X87" s="102">
        <v>81</v>
      </c>
      <c r="Y87" s="102">
        <v>89</v>
      </c>
      <c r="Z87" s="102">
        <v>87</v>
      </c>
      <c r="AA87" s="102">
        <v>91</v>
      </c>
      <c r="AB87" s="102"/>
      <c r="AC87" s="102">
        <v>72</v>
      </c>
      <c r="AD87" s="102" t="s">
        <v>73</v>
      </c>
      <c r="AE87" s="102">
        <v>78</v>
      </c>
      <c r="AF87" s="102" t="s">
        <v>73</v>
      </c>
      <c r="AG87" s="102">
        <v>85</v>
      </c>
      <c r="AH87" s="102"/>
      <c r="AI87" s="102" t="s">
        <v>73</v>
      </c>
      <c r="AJ87" s="87">
        <v>90</v>
      </c>
      <c r="AK87" s="128"/>
      <c r="AL87" s="128">
        <v>79</v>
      </c>
    </row>
    <row r="88" spans="1:38" ht="14.25" thickTop="1" thickBot="1">
      <c r="A88" s="131">
        <v>2004</v>
      </c>
      <c r="B88" s="109"/>
      <c r="C88" s="104"/>
      <c r="E88" s="102" t="s">
        <v>73</v>
      </c>
      <c r="F88" s="102" t="s">
        <v>73</v>
      </c>
      <c r="G88" s="102" t="s">
        <v>73</v>
      </c>
      <c r="H88" s="102" t="s">
        <v>73</v>
      </c>
      <c r="I88" s="102" t="s">
        <v>73</v>
      </c>
      <c r="J88" s="102"/>
      <c r="K88" s="102" t="s">
        <v>73</v>
      </c>
      <c r="L88" s="102" t="s">
        <v>73</v>
      </c>
      <c r="M88" s="102" t="s">
        <v>73</v>
      </c>
      <c r="N88" s="102" t="s">
        <v>73</v>
      </c>
      <c r="O88" s="102" t="s">
        <v>73</v>
      </c>
      <c r="P88" s="102"/>
      <c r="Q88" s="102" t="s">
        <v>73</v>
      </c>
      <c r="R88" s="102" t="s">
        <v>73</v>
      </c>
      <c r="S88" s="102" t="s">
        <v>73</v>
      </c>
      <c r="T88" s="102" t="s">
        <v>73</v>
      </c>
      <c r="U88" s="102" t="s">
        <v>73</v>
      </c>
      <c r="V88" s="102"/>
      <c r="W88" s="102" t="s">
        <v>73</v>
      </c>
      <c r="X88" s="102" t="s">
        <v>73</v>
      </c>
      <c r="Y88" s="102" t="s">
        <v>73</v>
      </c>
      <c r="Z88" s="102" t="s">
        <v>73</v>
      </c>
      <c r="AA88" s="102" t="s">
        <v>73</v>
      </c>
      <c r="AB88" s="102"/>
      <c r="AC88" s="102" t="s">
        <v>73</v>
      </c>
      <c r="AD88" s="102" t="s">
        <v>73</v>
      </c>
      <c r="AE88" s="102" t="s">
        <v>73</v>
      </c>
      <c r="AF88" s="102" t="s">
        <v>73</v>
      </c>
      <c r="AG88" s="102" t="s">
        <v>73</v>
      </c>
      <c r="AH88" s="102"/>
      <c r="AI88" s="102" t="s">
        <v>73</v>
      </c>
      <c r="AJ88" s="102" t="s">
        <v>73</v>
      </c>
      <c r="AK88" s="102"/>
      <c r="AL88" s="102" t="s">
        <v>73</v>
      </c>
    </row>
    <row r="89" spans="1:38" ht="14.25" thickTop="1" thickBot="1">
      <c r="A89" s="131">
        <v>2005</v>
      </c>
      <c r="B89" s="109"/>
      <c r="C89" s="104"/>
      <c r="E89" s="102" t="s">
        <v>73</v>
      </c>
      <c r="F89" s="102">
        <v>63</v>
      </c>
      <c r="G89" s="102" t="s">
        <v>73</v>
      </c>
      <c r="H89" s="102" t="s">
        <v>73</v>
      </c>
      <c r="I89" s="102">
        <v>86</v>
      </c>
      <c r="J89" s="102"/>
      <c r="K89" s="102">
        <v>84</v>
      </c>
      <c r="L89" s="102">
        <v>93</v>
      </c>
      <c r="M89" s="102">
        <v>70</v>
      </c>
      <c r="N89" s="102">
        <v>81</v>
      </c>
      <c r="O89" s="102">
        <v>78</v>
      </c>
      <c r="P89" s="102"/>
      <c r="Q89" s="102" t="s">
        <v>73</v>
      </c>
      <c r="R89" s="102">
        <v>88</v>
      </c>
      <c r="S89" s="102">
        <v>86</v>
      </c>
      <c r="T89" s="102" t="s">
        <v>73</v>
      </c>
      <c r="U89" s="102">
        <v>79</v>
      </c>
      <c r="V89" s="102"/>
      <c r="W89" s="102">
        <v>75</v>
      </c>
      <c r="X89" s="102">
        <v>88</v>
      </c>
      <c r="Y89" s="102">
        <v>74</v>
      </c>
      <c r="Z89" s="102">
        <v>94</v>
      </c>
      <c r="AA89" s="102">
        <v>87</v>
      </c>
      <c r="AB89" s="102"/>
      <c r="AC89" s="102">
        <v>64</v>
      </c>
      <c r="AD89" s="102" t="s">
        <v>73</v>
      </c>
      <c r="AE89" s="102">
        <v>79</v>
      </c>
      <c r="AF89" s="102" t="s">
        <v>73</v>
      </c>
      <c r="AG89" s="102">
        <v>81</v>
      </c>
      <c r="AH89" s="102"/>
      <c r="AI89" s="102" t="s">
        <v>73</v>
      </c>
      <c r="AJ89" s="102">
        <v>84</v>
      </c>
      <c r="AK89" s="102"/>
      <c r="AL89" s="102">
        <v>81</v>
      </c>
    </row>
    <row r="90" spans="1:38" ht="14.25" thickTop="1" thickBot="1">
      <c r="A90" s="131">
        <v>2006</v>
      </c>
      <c r="C90" s="104"/>
      <c r="E90" s="95" t="s">
        <v>73</v>
      </c>
      <c r="F90" s="95" t="s">
        <v>73</v>
      </c>
      <c r="G90" s="95" t="s">
        <v>73</v>
      </c>
      <c r="H90" s="95" t="s">
        <v>73</v>
      </c>
      <c r="I90" s="95" t="s">
        <v>73</v>
      </c>
      <c r="J90" s="95"/>
      <c r="K90" s="95" t="s">
        <v>73</v>
      </c>
      <c r="L90" s="95" t="s">
        <v>73</v>
      </c>
      <c r="M90" s="95" t="s">
        <v>73</v>
      </c>
      <c r="N90" s="95" t="s">
        <v>73</v>
      </c>
      <c r="O90" s="95" t="s">
        <v>73</v>
      </c>
      <c r="P90" s="95"/>
      <c r="Q90" s="95" t="s">
        <v>73</v>
      </c>
      <c r="R90" s="95" t="s">
        <v>73</v>
      </c>
      <c r="S90" s="95" t="s">
        <v>73</v>
      </c>
      <c r="T90" s="95" t="s">
        <v>73</v>
      </c>
      <c r="U90" s="95" t="s">
        <v>73</v>
      </c>
      <c r="V90" s="95"/>
      <c r="W90" s="95" t="s">
        <v>73</v>
      </c>
      <c r="X90" s="95" t="s">
        <v>73</v>
      </c>
      <c r="Y90" s="95" t="s">
        <v>73</v>
      </c>
      <c r="Z90" s="95" t="s">
        <v>73</v>
      </c>
      <c r="AA90" s="95" t="s">
        <v>73</v>
      </c>
      <c r="AB90" s="95"/>
      <c r="AC90" s="95" t="s">
        <v>73</v>
      </c>
      <c r="AD90" s="95" t="s">
        <v>73</v>
      </c>
      <c r="AE90" s="95" t="s">
        <v>73</v>
      </c>
      <c r="AF90" s="95" t="s">
        <v>73</v>
      </c>
      <c r="AG90" s="95" t="s">
        <v>73</v>
      </c>
      <c r="AH90" s="95"/>
      <c r="AI90" s="95" t="s">
        <v>73</v>
      </c>
      <c r="AJ90" s="95" t="s">
        <v>73</v>
      </c>
      <c r="AK90" s="95"/>
      <c r="AL90" s="95" t="s">
        <v>73</v>
      </c>
    </row>
    <row r="91" spans="1:38" ht="14.25" thickTop="1" thickBot="1">
      <c r="A91" s="131">
        <v>2007</v>
      </c>
      <c r="C91" s="104"/>
      <c r="E91" s="95" t="s">
        <v>73</v>
      </c>
      <c r="F91" s="95" t="s">
        <v>73</v>
      </c>
      <c r="G91" s="95" t="s">
        <v>73</v>
      </c>
      <c r="H91" s="95" t="s">
        <v>73</v>
      </c>
      <c r="I91" s="95" t="s">
        <v>73</v>
      </c>
      <c r="J91" s="95"/>
      <c r="K91" s="95" t="s">
        <v>73</v>
      </c>
      <c r="L91" s="95" t="s">
        <v>73</v>
      </c>
      <c r="M91" s="95" t="s">
        <v>73</v>
      </c>
      <c r="N91" s="95" t="s">
        <v>73</v>
      </c>
      <c r="O91" s="95" t="s">
        <v>73</v>
      </c>
      <c r="P91" s="95"/>
      <c r="Q91" s="95" t="s">
        <v>73</v>
      </c>
      <c r="R91" s="95" t="s">
        <v>73</v>
      </c>
      <c r="S91" s="95" t="s">
        <v>73</v>
      </c>
      <c r="T91" s="95" t="s">
        <v>73</v>
      </c>
      <c r="U91" s="95" t="s">
        <v>73</v>
      </c>
      <c r="V91" s="95"/>
      <c r="W91" s="95" t="s">
        <v>73</v>
      </c>
      <c r="X91" s="95" t="s">
        <v>73</v>
      </c>
      <c r="Y91" s="95" t="s">
        <v>73</v>
      </c>
      <c r="Z91" s="95" t="s">
        <v>73</v>
      </c>
      <c r="AA91" s="95" t="s">
        <v>73</v>
      </c>
      <c r="AB91" s="95"/>
      <c r="AC91" s="95" t="s">
        <v>73</v>
      </c>
      <c r="AD91" s="95" t="s">
        <v>73</v>
      </c>
      <c r="AE91" s="95" t="s">
        <v>73</v>
      </c>
      <c r="AF91" s="95" t="s">
        <v>73</v>
      </c>
      <c r="AG91" s="95" t="s">
        <v>73</v>
      </c>
      <c r="AH91" s="95"/>
      <c r="AI91" s="95" t="s">
        <v>73</v>
      </c>
      <c r="AJ91" s="95" t="s">
        <v>73</v>
      </c>
      <c r="AK91" s="95"/>
      <c r="AL91" s="95" t="s">
        <v>73</v>
      </c>
    </row>
    <row r="92" spans="1:38" ht="14.25" thickTop="1" thickBot="1">
      <c r="A92" s="110">
        <v>2008</v>
      </c>
      <c r="C92" s="104"/>
      <c r="E92" s="95" t="s">
        <v>73</v>
      </c>
      <c r="F92" s="95" t="s">
        <v>73</v>
      </c>
      <c r="G92" s="95" t="s">
        <v>73</v>
      </c>
      <c r="H92" s="95" t="s">
        <v>73</v>
      </c>
      <c r="I92" s="95" t="s">
        <v>73</v>
      </c>
      <c r="J92" s="95"/>
      <c r="K92" s="95" t="s">
        <v>73</v>
      </c>
      <c r="L92" s="95" t="s">
        <v>73</v>
      </c>
      <c r="M92" s="95" t="s">
        <v>73</v>
      </c>
      <c r="N92" s="95" t="s">
        <v>73</v>
      </c>
      <c r="O92" s="95" t="s">
        <v>73</v>
      </c>
      <c r="P92" s="95"/>
      <c r="Q92" s="95" t="s">
        <v>73</v>
      </c>
      <c r="R92" s="95" t="s">
        <v>73</v>
      </c>
      <c r="S92" s="95" t="s">
        <v>73</v>
      </c>
      <c r="T92" s="95" t="s">
        <v>73</v>
      </c>
      <c r="U92" s="95" t="s">
        <v>73</v>
      </c>
      <c r="V92" s="95"/>
      <c r="W92" s="95" t="s">
        <v>73</v>
      </c>
      <c r="X92" s="95" t="s">
        <v>73</v>
      </c>
      <c r="Y92" s="95" t="s">
        <v>73</v>
      </c>
      <c r="Z92" s="95" t="s">
        <v>73</v>
      </c>
      <c r="AA92" s="95" t="s">
        <v>73</v>
      </c>
      <c r="AB92" s="95"/>
      <c r="AC92" s="95" t="s">
        <v>73</v>
      </c>
      <c r="AD92" s="95" t="s">
        <v>73</v>
      </c>
      <c r="AE92" s="95" t="s">
        <v>73</v>
      </c>
      <c r="AF92" s="95" t="s">
        <v>73</v>
      </c>
      <c r="AG92" s="95" t="s">
        <v>73</v>
      </c>
      <c r="AH92" s="95"/>
      <c r="AI92" s="95" t="s">
        <v>73</v>
      </c>
      <c r="AJ92" s="95" t="s">
        <v>73</v>
      </c>
      <c r="AK92" s="95"/>
      <c r="AL92" s="95" t="s">
        <v>73</v>
      </c>
    </row>
    <row r="93" spans="1:38" ht="14.25" thickTop="1" thickBot="1">
      <c r="A93" s="110">
        <v>2009</v>
      </c>
      <c r="C93" s="104"/>
      <c r="E93" s="95" t="s">
        <v>73</v>
      </c>
      <c r="F93" s="95" t="s">
        <v>73</v>
      </c>
      <c r="G93" s="95" t="s">
        <v>73</v>
      </c>
      <c r="H93" s="95" t="s">
        <v>73</v>
      </c>
      <c r="I93" s="95" t="s">
        <v>73</v>
      </c>
      <c r="J93" s="95"/>
      <c r="K93" s="95" t="s">
        <v>73</v>
      </c>
      <c r="L93" s="95" t="s">
        <v>73</v>
      </c>
      <c r="M93" s="95" t="s">
        <v>73</v>
      </c>
      <c r="N93" s="95" t="s">
        <v>73</v>
      </c>
      <c r="O93" s="95" t="s">
        <v>73</v>
      </c>
      <c r="P93" s="95"/>
      <c r="Q93" s="95" t="s">
        <v>73</v>
      </c>
      <c r="R93" s="95" t="s">
        <v>73</v>
      </c>
      <c r="S93" s="95" t="s">
        <v>73</v>
      </c>
      <c r="T93" s="95" t="s">
        <v>73</v>
      </c>
      <c r="U93" s="95" t="s">
        <v>73</v>
      </c>
      <c r="V93" s="95"/>
      <c r="W93" s="95" t="s">
        <v>73</v>
      </c>
      <c r="X93" s="95" t="s">
        <v>73</v>
      </c>
      <c r="Y93" s="95" t="s">
        <v>73</v>
      </c>
      <c r="Z93" s="95" t="s">
        <v>73</v>
      </c>
      <c r="AA93" s="95" t="s">
        <v>73</v>
      </c>
      <c r="AB93" s="95"/>
      <c r="AC93" s="95" t="s">
        <v>73</v>
      </c>
      <c r="AD93" s="95" t="s">
        <v>73</v>
      </c>
      <c r="AE93" s="95" t="s">
        <v>73</v>
      </c>
      <c r="AF93" s="95" t="s">
        <v>73</v>
      </c>
      <c r="AG93" s="95" t="s">
        <v>73</v>
      </c>
      <c r="AH93" s="95"/>
      <c r="AI93" s="95" t="s">
        <v>73</v>
      </c>
      <c r="AJ93" s="95" t="s">
        <v>73</v>
      </c>
      <c r="AK93" s="95"/>
      <c r="AL93" s="95" t="s">
        <v>73</v>
      </c>
    </row>
    <row r="94" spans="1:38" ht="14.25" thickTop="1" thickBot="1">
      <c r="A94" s="110">
        <v>2010</v>
      </c>
      <c r="C94" s="104"/>
      <c r="E94" s="95" t="s">
        <v>73</v>
      </c>
      <c r="F94" s="95">
        <v>52</v>
      </c>
      <c r="G94" s="95" t="s">
        <v>73</v>
      </c>
      <c r="H94" s="95" t="s">
        <v>73</v>
      </c>
      <c r="I94" s="95">
        <v>74</v>
      </c>
      <c r="J94" s="95"/>
      <c r="K94" s="95">
        <v>85</v>
      </c>
      <c r="L94" s="95">
        <v>90</v>
      </c>
      <c r="M94" s="95">
        <v>72</v>
      </c>
      <c r="N94" s="95">
        <v>81</v>
      </c>
      <c r="O94" s="95">
        <v>88</v>
      </c>
      <c r="P94" s="95"/>
      <c r="Q94" s="95" t="s">
        <v>73</v>
      </c>
      <c r="R94" s="95">
        <v>93</v>
      </c>
      <c r="S94" s="95">
        <v>72</v>
      </c>
      <c r="T94" s="95" t="s">
        <v>73</v>
      </c>
      <c r="U94" s="95">
        <v>89</v>
      </c>
      <c r="V94" s="95"/>
      <c r="W94" s="95">
        <v>69</v>
      </c>
      <c r="X94" s="95">
        <v>75</v>
      </c>
      <c r="Y94" s="95">
        <v>83</v>
      </c>
      <c r="Z94" s="95">
        <v>94</v>
      </c>
      <c r="AA94" s="95">
        <v>90</v>
      </c>
      <c r="AB94" s="95"/>
      <c r="AC94" s="95">
        <v>39</v>
      </c>
      <c r="AD94" s="95" t="s">
        <v>73</v>
      </c>
      <c r="AE94" s="95">
        <v>85</v>
      </c>
      <c r="AF94" s="95" t="s">
        <v>73</v>
      </c>
      <c r="AG94" s="95">
        <v>72</v>
      </c>
      <c r="AH94" s="95"/>
      <c r="AI94" s="95" t="s">
        <v>73</v>
      </c>
      <c r="AJ94" s="95">
        <v>72</v>
      </c>
      <c r="AK94" s="95"/>
      <c r="AL94" s="95">
        <v>78</v>
      </c>
    </row>
    <row r="95" spans="1:38" ht="13.5" thickTop="1"/>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PFP-N US corn</vt:lpstr>
      <vt:lpstr>PFP-P US corn</vt:lpstr>
      <vt:lpstr>PFP-K US corn</vt:lpstr>
      <vt:lpstr>PFP-NPK US corn</vt:lpstr>
      <vt:lpstr>ERSMay2011</vt:lpstr>
      <vt:lpstr>USDA-NASS corn 2014</vt:lpstr>
      <vt:lpstr>Table9</vt:lpstr>
      <vt:lpstr>Table10</vt:lpstr>
      <vt:lpstr>Table11</vt:lpstr>
      <vt:lpstr>Table12</vt:lpstr>
      <vt:lpstr>Table13</vt:lpstr>
      <vt:lpstr>Table14</vt:lpstr>
      <vt:lpstr>NASSenvFERT</vt:lpstr>
      <vt:lpstr>correlation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dcterms:created xsi:type="dcterms:W3CDTF">2009-04-29T13:36:15Z</dcterms:created>
  <dcterms:modified xsi:type="dcterms:W3CDTF">2015-11-02T18:53:08Z</dcterms:modified>
</cp:coreProperties>
</file>