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210" windowHeight="11670" activeTab="9"/>
  </bookViews>
  <sheets>
    <sheet name="CA" sheetId="13" r:id="rId1"/>
    <sheet name="EC" sheetId="1" r:id="rId2"/>
    <sheet name="PP" sheetId="11" r:id="rId3"/>
    <sheet name="AC" sheetId="4" r:id="rId4"/>
    <sheet name="QC" sheetId="3" r:id="rId5"/>
    <sheet name="AFEQ" sheetId="5" r:id="rId6"/>
    <sheet name="ON" sheetId="2" r:id="rId7"/>
    <sheet name="MB" sheetId="9" r:id="rId8"/>
    <sheet name="SK" sheetId="10" r:id="rId9"/>
    <sheet name="AB" sheetId="12" r:id="rId10"/>
    <sheet name="CANSIM" sheetId="8" r:id="rId11"/>
  </sheets>
  <calcPr calcId="145621"/>
</workbook>
</file>

<file path=xl/calcChain.xml><?xml version="1.0" encoding="utf-8"?>
<calcChain xmlns="http://schemas.openxmlformats.org/spreadsheetml/2006/main">
  <c r="D51" i="13" l="1"/>
  <c r="C51" i="13"/>
  <c r="B51" i="13"/>
  <c r="D50" i="13"/>
  <c r="C50" i="13"/>
  <c r="B50" i="13"/>
  <c r="D49" i="13"/>
  <c r="C49" i="13"/>
  <c r="B49" i="13"/>
  <c r="D48" i="13"/>
  <c r="C48" i="13"/>
  <c r="B48" i="13"/>
  <c r="D47" i="13"/>
  <c r="C47" i="13"/>
  <c r="B47" i="13"/>
  <c r="D46" i="13"/>
  <c r="C46" i="13"/>
  <c r="B46" i="13"/>
  <c r="D45" i="13"/>
  <c r="C45" i="13"/>
  <c r="B45" i="13"/>
  <c r="C44" i="13"/>
  <c r="B44" i="13"/>
  <c r="D43" i="13"/>
  <c r="C43" i="13"/>
  <c r="B43" i="13"/>
  <c r="D42" i="13"/>
  <c r="C42" i="13"/>
  <c r="B42" i="13"/>
  <c r="D41" i="13"/>
  <c r="C41" i="13"/>
  <c r="B41" i="13"/>
  <c r="D40" i="13"/>
  <c r="C40" i="13"/>
  <c r="B40" i="13"/>
  <c r="D39" i="13"/>
  <c r="C39" i="13"/>
  <c r="B39" i="13"/>
  <c r="D38" i="13"/>
  <c r="C38" i="13"/>
  <c r="B38" i="13"/>
  <c r="D37" i="13"/>
  <c r="C37" i="13"/>
  <c r="B37" i="13"/>
  <c r="D36" i="13"/>
  <c r="C36" i="13"/>
  <c r="B36" i="13"/>
  <c r="D35" i="13"/>
  <c r="C35" i="13"/>
  <c r="B35" i="13"/>
  <c r="D34" i="13"/>
  <c r="C34" i="13"/>
  <c r="B34" i="13"/>
  <c r="D33" i="13"/>
  <c r="C33" i="13"/>
  <c r="B33" i="13"/>
  <c r="D32" i="13"/>
  <c r="C32" i="13"/>
  <c r="B32" i="13"/>
  <c r="D31" i="13"/>
  <c r="C31" i="13"/>
  <c r="B31" i="13"/>
  <c r="D30" i="13"/>
  <c r="C30" i="13"/>
  <c r="B30" i="13"/>
  <c r="D29" i="13"/>
  <c r="C29" i="13"/>
  <c r="B29" i="13"/>
  <c r="D28" i="13"/>
  <c r="C28" i="13"/>
  <c r="B28" i="13"/>
  <c r="D27" i="13"/>
  <c r="C27" i="13"/>
  <c r="B27" i="13"/>
  <c r="D26" i="13"/>
  <c r="C26" i="13"/>
  <c r="B26" i="13"/>
  <c r="D25" i="13"/>
  <c r="C25" i="13"/>
  <c r="B25" i="13"/>
  <c r="D24" i="13"/>
  <c r="C24" i="13"/>
  <c r="B24" i="13"/>
  <c r="D23" i="13"/>
  <c r="C23" i="13"/>
  <c r="B23" i="13"/>
  <c r="D22" i="13"/>
  <c r="C22" i="13"/>
  <c r="B22" i="13"/>
  <c r="D21" i="13"/>
  <c r="C21" i="13"/>
  <c r="B21" i="13"/>
  <c r="D20" i="13"/>
  <c r="C20" i="13"/>
  <c r="B20" i="13"/>
  <c r="D19" i="13"/>
  <c r="C19" i="13"/>
  <c r="B19" i="13"/>
  <c r="D18" i="13"/>
  <c r="C18" i="13"/>
  <c r="B18" i="13"/>
  <c r="D17" i="13"/>
  <c r="C17" i="13"/>
  <c r="B17" i="13"/>
  <c r="D16" i="13"/>
  <c r="C16" i="13"/>
  <c r="B16" i="13"/>
  <c r="D15" i="13"/>
  <c r="C15" i="13"/>
  <c r="B15" i="13"/>
  <c r="D14" i="13"/>
  <c r="C14" i="13"/>
  <c r="B14" i="13"/>
  <c r="D13" i="13"/>
  <c r="C13" i="13"/>
  <c r="B13" i="13"/>
  <c r="D12" i="13"/>
  <c r="C12" i="13"/>
  <c r="B12" i="13"/>
  <c r="D11" i="13"/>
  <c r="C11" i="13"/>
  <c r="B11" i="13"/>
  <c r="D10" i="13"/>
  <c r="C10" i="13"/>
  <c r="B10" i="13"/>
  <c r="D9" i="13"/>
  <c r="C9" i="13"/>
  <c r="B9" i="13"/>
  <c r="D8" i="13"/>
  <c r="C8" i="13"/>
  <c r="B8" i="13"/>
  <c r="D7" i="13"/>
  <c r="C7" i="13"/>
  <c r="B7" i="13"/>
  <c r="D6" i="13"/>
  <c r="C6" i="13"/>
  <c r="B6" i="13"/>
  <c r="D5" i="13"/>
  <c r="C5" i="13"/>
  <c r="B5" i="13"/>
  <c r="D4" i="13"/>
  <c r="C4" i="13"/>
  <c r="B4" i="13"/>
  <c r="D9" i="11"/>
  <c r="C9" i="11"/>
  <c r="B9" i="11"/>
  <c r="D8" i="11"/>
  <c r="C8" i="11"/>
  <c r="B8" i="11"/>
  <c r="D7" i="11"/>
  <c r="C7" i="11"/>
  <c r="B7" i="11"/>
  <c r="D6" i="11"/>
  <c r="C6" i="11"/>
  <c r="B6" i="11"/>
  <c r="D5" i="11"/>
  <c r="C5" i="11"/>
  <c r="B5" i="11"/>
  <c r="D4" i="11"/>
  <c r="C4" i="11"/>
  <c r="B4" i="11"/>
  <c r="B44" i="11"/>
  <c r="C44" i="12"/>
  <c r="B44" i="12"/>
  <c r="D43" i="12"/>
  <c r="C43" i="12"/>
  <c r="B43" i="12"/>
  <c r="D42" i="12"/>
  <c r="D42" i="11" s="1"/>
  <c r="C42" i="12"/>
  <c r="B42" i="12"/>
  <c r="C41" i="12"/>
  <c r="B41" i="12"/>
  <c r="D41" i="12"/>
  <c r="C44" i="10"/>
  <c r="B44" i="10"/>
  <c r="D43" i="10"/>
  <c r="D43" i="11" s="1"/>
  <c r="C43" i="10"/>
  <c r="B43" i="10"/>
  <c r="D42" i="10"/>
  <c r="C42" i="10"/>
  <c r="B42" i="10"/>
  <c r="D41" i="10"/>
  <c r="D41" i="11" s="1"/>
  <c r="C41" i="10"/>
  <c r="C41" i="11" s="1"/>
  <c r="B41" i="10"/>
  <c r="B41" i="11" s="1"/>
  <c r="D44" i="9"/>
  <c r="C44" i="9"/>
  <c r="B44" i="9"/>
  <c r="D43" i="9"/>
  <c r="C43" i="9"/>
  <c r="B43" i="9"/>
  <c r="D42" i="9"/>
  <c r="C42" i="9"/>
  <c r="B42" i="9"/>
  <c r="D41" i="9"/>
  <c r="C41" i="9"/>
  <c r="B41" i="9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51" i="12"/>
  <c r="C51" i="12"/>
  <c r="B51" i="12"/>
  <c r="D50" i="12"/>
  <c r="C50" i="12"/>
  <c r="B50" i="12"/>
  <c r="D49" i="12"/>
  <c r="C49" i="12"/>
  <c r="B49" i="12"/>
  <c r="C48" i="12"/>
  <c r="B48" i="12"/>
  <c r="C47" i="12"/>
  <c r="B47" i="12"/>
  <c r="C46" i="12"/>
  <c r="B46" i="12"/>
  <c r="C45" i="12"/>
  <c r="B45" i="12"/>
  <c r="D51" i="10"/>
  <c r="C51" i="10"/>
  <c r="B51" i="10"/>
  <c r="D50" i="10"/>
  <c r="C50" i="10"/>
  <c r="B50" i="10"/>
  <c r="D49" i="10"/>
  <c r="C49" i="10"/>
  <c r="B49" i="10"/>
  <c r="C48" i="10"/>
  <c r="B48" i="10"/>
  <c r="C47" i="10"/>
  <c r="B47" i="10"/>
  <c r="C46" i="10"/>
  <c r="B46" i="10"/>
  <c r="C45" i="10"/>
  <c r="B45" i="10"/>
  <c r="D46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C46" i="9"/>
  <c r="B46" i="9"/>
  <c r="D45" i="9"/>
  <c r="C45" i="9"/>
  <c r="B45" i="9"/>
  <c r="D51" i="4"/>
  <c r="C51" i="4"/>
  <c r="B51" i="4"/>
  <c r="Q50" i="4"/>
  <c r="P50" i="4"/>
  <c r="O50" i="4"/>
  <c r="Q51" i="4"/>
  <c r="P51" i="4"/>
  <c r="O51" i="4"/>
  <c r="V51" i="4"/>
  <c r="D51" i="3"/>
  <c r="C51" i="3"/>
  <c r="B51" i="3"/>
  <c r="M51" i="3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C45" i="2"/>
  <c r="B45" i="2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C44" i="11" l="1"/>
  <c r="B42" i="11"/>
  <c r="D44" i="11"/>
  <c r="D44" i="13" s="1"/>
  <c r="C42" i="11"/>
  <c r="B43" i="11"/>
  <c r="C43" i="11"/>
  <c r="B47" i="4"/>
  <c r="C47" i="4"/>
  <c r="B48" i="4"/>
  <c r="C48" i="4"/>
  <c r="B49" i="4"/>
  <c r="C49" i="4"/>
  <c r="B50" i="4"/>
  <c r="C50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9" i="3"/>
  <c r="D45" i="3"/>
  <c r="B46" i="3"/>
  <c r="B45" i="3"/>
  <c r="C47" i="3"/>
  <c r="B47" i="3"/>
  <c r="D50" i="3"/>
  <c r="D48" i="3"/>
  <c r="C50" i="3"/>
  <c r="B50" i="3"/>
  <c r="C49" i="3"/>
  <c r="B49" i="3"/>
  <c r="C48" i="3"/>
  <c r="D50" i="4"/>
  <c r="D48" i="4"/>
  <c r="D49" i="4" s="1"/>
  <c r="D47" i="4" l="1"/>
  <c r="B48" i="3"/>
  <c r="J49" i="3"/>
  <c r="I49" i="3"/>
  <c r="H49" i="3"/>
  <c r="G49" i="3"/>
  <c r="D40" i="1"/>
  <c r="D41" i="2"/>
  <c r="D41" i="1" s="1"/>
  <c r="C41" i="2"/>
  <c r="C41" i="1" s="1"/>
  <c r="B41" i="2"/>
  <c r="B41" i="1" s="1"/>
  <c r="K100" i="1"/>
  <c r="M78" i="2"/>
  <c r="O78" i="2"/>
  <c r="N78" i="2"/>
  <c r="O77" i="2"/>
  <c r="D44" i="2" s="1"/>
  <c r="D44" i="1" s="1"/>
  <c r="N77" i="2"/>
  <c r="C44" i="2" s="1"/>
  <c r="C44" i="1" s="1"/>
  <c r="M77" i="2"/>
  <c r="B44" i="2" s="1"/>
  <c r="B44" i="1" s="1"/>
  <c r="O76" i="2"/>
  <c r="D43" i="2" s="1"/>
  <c r="D43" i="1" s="1"/>
  <c r="N76" i="2"/>
  <c r="C43" i="2" s="1"/>
  <c r="C43" i="1" s="1"/>
  <c r="M76" i="2"/>
  <c r="B43" i="2" s="1"/>
  <c r="B43" i="1" s="1"/>
  <c r="O74" i="2"/>
  <c r="N74" i="2"/>
  <c r="M74" i="2"/>
  <c r="O75" i="2"/>
  <c r="D42" i="2" s="1"/>
  <c r="D42" i="1" s="1"/>
  <c r="N75" i="2"/>
  <c r="C42" i="2" s="1"/>
  <c r="C42" i="1" s="1"/>
  <c r="M75" i="2"/>
  <c r="B42" i="2" s="1"/>
  <c r="B42" i="1" s="1"/>
  <c r="M100" i="1"/>
  <c r="L100" i="1"/>
  <c r="M99" i="1"/>
  <c r="L99" i="1"/>
  <c r="K99" i="1"/>
  <c r="M93" i="1"/>
  <c r="L93" i="1"/>
  <c r="K93" i="1"/>
  <c r="M92" i="1"/>
  <c r="L92" i="1"/>
  <c r="K92" i="1"/>
  <c r="M86" i="1"/>
  <c r="L86" i="1"/>
  <c r="K86" i="1"/>
  <c r="M85" i="1"/>
  <c r="L85" i="1"/>
  <c r="K85" i="1"/>
  <c r="M80" i="1"/>
  <c r="L80" i="1"/>
  <c r="K80" i="1"/>
  <c r="M79" i="1"/>
  <c r="L79" i="1"/>
  <c r="K79" i="1"/>
  <c r="M74" i="1"/>
  <c r="L74" i="1"/>
  <c r="K74" i="1"/>
  <c r="M73" i="1"/>
  <c r="L73" i="1"/>
  <c r="K73" i="1"/>
  <c r="L69" i="4"/>
  <c r="Q72" i="4"/>
  <c r="P72" i="4"/>
  <c r="O72" i="4"/>
  <c r="N72" i="4"/>
  <c r="M72" i="4"/>
  <c r="L72" i="4"/>
  <c r="Q71" i="4"/>
  <c r="P71" i="4"/>
  <c r="O71" i="4"/>
  <c r="N71" i="4"/>
  <c r="M71" i="4"/>
  <c r="L71" i="4"/>
  <c r="Q70" i="4"/>
  <c r="P70" i="4"/>
  <c r="O70" i="4"/>
  <c r="N70" i="4"/>
  <c r="M70" i="4"/>
  <c r="L70" i="4"/>
  <c r="M57" i="4"/>
  <c r="N57" i="4" s="1"/>
  <c r="D17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6" i="3"/>
  <c r="C6" i="3"/>
  <c r="B6" i="3"/>
  <c r="D5" i="3"/>
  <c r="C5" i="3"/>
  <c r="B5" i="3"/>
  <c r="D4" i="3"/>
  <c r="C4" i="3"/>
  <c r="B4" i="3"/>
  <c r="D28" i="3"/>
  <c r="C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C45" i="3"/>
  <c r="D44" i="3"/>
  <c r="C44" i="3"/>
  <c r="B44" i="3"/>
  <c r="D43" i="3"/>
  <c r="C43" i="3"/>
  <c r="B43" i="3"/>
  <c r="D42" i="3"/>
  <c r="C42" i="3"/>
  <c r="B42" i="3"/>
  <c r="D41" i="3"/>
  <c r="C41" i="3"/>
  <c r="B41" i="3"/>
  <c r="D40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D35" i="3"/>
  <c r="C35" i="3"/>
  <c r="B35" i="3"/>
  <c r="D34" i="3"/>
  <c r="C34" i="3"/>
  <c r="B34" i="3"/>
  <c r="D33" i="3"/>
  <c r="C33" i="3"/>
  <c r="B33" i="3"/>
  <c r="D32" i="3"/>
  <c r="C32" i="3"/>
  <c r="B32" i="3"/>
  <c r="D31" i="3"/>
  <c r="C31" i="3"/>
  <c r="B31" i="3"/>
  <c r="D30" i="3"/>
  <c r="C30" i="3"/>
  <c r="B30" i="3"/>
  <c r="D29" i="3"/>
  <c r="C29" i="3"/>
  <c r="B29" i="3"/>
  <c r="B28" i="3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D47" i="3"/>
  <c r="D46" i="3"/>
  <c r="C46" i="3"/>
  <c r="O57" i="4" l="1"/>
  <c r="N69" i="4"/>
  <c r="M69" i="4"/>
  <c r="P57" i="4" l="1"/>
  <c r="O69" i="4"/>
  <c r="P69" i="4" l="1"/>
  <c r="Q57" i="4"/>
  <c r="Q69" i="4" s="1"/>
</calcChain>
</file>

<file path=xl/comments1.xml><?xml version="1.0" encoding="utf-8"?>
<comments xmlns="http://schemas.openxmlformats.org/spreadsheetml/2006/main">
  <authors>
    <author>TWB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47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C48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49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C49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50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C50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TWB:</t>
        </r>
        <r>
          <rPr>
            <sz val="9"/>
            <color indexed="81"/>
            <rFont val="Tahoma"/>
            <family val="2"/>
          </rPr>
          <t xml:space="preserve">
Since AFEQ and Statscan data disagree, using the average of the two estimates for N and P for 2010 and 2011.</t>
        </r>
      </text>
    </comment>
  </commentList>
</comments>
</file>

<file path=xl/comments2.xml><?xml version="1.0" encoding="utf-8"?>
<comments xmlns="http://schemas.openxmlformats.org/spreadsheetml/2006/main">
  <authors>
    <author>Tom Bruulsema</author>
  </authors>
  <commentList>
    <comment ref="D45" authorId="0">
      <text>
        <r>
          <rPr>
            <b/>
            <sz val="9"/>
            <color indexed="81"/>
            <rFont val="Tahoma"/>
            <family val="2"/>
          </rPr>
          <t>Tom Bruulsema:</t>
        </r>
        <r>
          <rPr>
            <sz val="9"/>
            <color indexed="81"/>
            <rFont val="Tahoma"/>
            <family val="2"/>
          </rPr>
          <t xml:space="preserve">
missing data estimated by interpolation</t>
        </r>
      </text>
    </comment>
  </commentList>
</comments>
</file>

<file path=xl/comments3.xml><?xml version="1.0" encoding="utf-8"?>
<comments xmlns="http://schemas.openxmlformats.org/spreadsheetml/2006/main">
  <authors>
    <author>Tom Bruulsema</author>
  </authors>
  <commentList>
    <comment ref="D45" authorId="0">
      <text>
        <r>
          <rPr>
            <b/>
            <sz val="9"/>
            <color indexed="81"/>
            <rFont val="Tahoma"/>
            <family val="2"/>
          </rPr>
          <t>Tom Bruulsema:</t>
        </r>
        <r>
          <rPr>
            <sz val="9"/>
            <color indexed="81"/>
            <rFont val="Tahoma"/>
            <family val="2"/>
          </rPr>
          <t xml:space="preserve">
missing data estimated by interpolation</t>
        </r>
      </text>
    </comment>
  </commentList>
</comments>
</file>

<file path=xl/sharedStrings.xml><?xml version="1.0" encoding="utf-8"?>
<sst xmlns="http://schemas.openxmlformats.org/spreadsheetml/2006/main" count="1176" uniqueCount="178">
  <si>
    <t>Eastern Canada</t>
  </si>
  <si>
    <t xml:space="preserve">  Year</t>
  </si>
  <si>
    <t>Nitrogen</t>
  </si>
  <si>
    <t>Phosphate (P2O5)</t>
  </si>
  <si>
    <t>Potash (K2O)</t>
  </si>
  <si>
    <t>tonnes</t>
  </si>
  <si>
    <t>Farm Income and Adaptation Policy Directorate</t>
  </si>
  <si>
    <t>Ammonia</t>
  </si>
  <si>
    <t>Urea</t>
  </si>
  <si>
    <t>AN</t>
  </si>
  <si>
    <t>MAP</t>
  </si>
  <si>
    <t>DAP</t>
  </si>
  <si>
    <t>Potash</t>
  </si>
  <si>
    <t>Other</t>
  </si>
  <si>
    <t>Canada</t>
  </si>
  <si>
    <t>2001/02</t>
  </si>
  <si>
    <t>2002/03</t>
  </si>
  <si>
    <t>Eastern</t>
  </si>
  <si>
    <t>N</t>
  </si>
  <si>
    <t>P2O5</t>
  </si>
  <si>
    <t>K2O</t>
  </si>
  <si>
    <t>Canadian Fertilizer Information System, June 2003 report</t>
  </si>
  <si>
    <t>Amm. Sul.</t>
  </si>
  <si>
    <t>2000/01</t>
  </si>
  <si>
    <t>Canadian Fertilizer Information System, June 2002 report</t>
  </si>
  <si>
    <t>2003/04</t>
  </si>
  <si>
    <t>2004/05</t>
  </si>
  <si>
    <t>Canadian Fertilizer Information System, June 2005 report</t>
  </si>
  <si>
    <t>Canadian Fertilizer Information System, June 2004 report</t>
  </si>
  <si>
    <t>Ontario</t>
  </si>
  <si>
    <t>Quebec</t>
  </si>
  <si>
    <t>Atlantic Canada</t>
  </si>
  <si>
    <t>Data from AFEQ</t>
  </si>
  <si>
    <t>Data from statscan</t>
  </si>
  <si>
    <t>VENTE D'ENGRAIS AU QUÉBEC (TM)</t>
  </si>
  <si>
    <t>Année</t>
  </si>
  <si>
    <t>Total</t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</si>
  <si>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</si>
  <si>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</si>
  <si>
    <t>TOTAL NPK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</si>
  <si>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</si>
  <si>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</si>
  <si>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</si>
  <si>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</si>
  <si>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</si>
  <si>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</si>
  <si>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</si>
  <si>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</si>
  <si>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</si>
  <si>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</si>
  <si>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</si>
  <si>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 xml:space="preserve"> 90-91</t>
  </si>
  <si>
    <t xml:space="preserve"> 91-92</t>
  </si>
  <si>
    <t xml:space="preserve"> 92-93</t>
  </si>
  <si>
    <t xml:space="preserve"> 93-94</t>
  </si>
  <si>
    <t xml:space="preserve"> 94-95</t>
  </si>
  <si>
    <t xml:space="preserve"> 95-96</t>
  </si>
  <si>
    <t xml:space="preserve"> 96-97</t>
  </si>
  <si>
    <t xml:space="preserve"> 97-98</t>
  </si>
  <si>
    <t xml:space="preserve"> 98-99</t>
  </si>
  <si>
    <t xml:space="preserve"> 99-00</t>
  </si>
  <si>
    <t xml:space="preserve"> 00-01</t>
  </si>
  <si>
    <t xml:space="preserve"> 01-02</t>
  </si>
  <si>
    <t xml:space="preserve"> 02-03</t>
  </si>
  <si>
    <t xml:space="preserve"> 03-04</t>
  </si>
  <si>
    <t xml:space="preserve"> 04-05</t>
  </si>
  <si>
    <t xml:space="preserve"> 05-06</t>
  </si>
  <si>
    <t xml:space="preserve"> 06-07</t>
  </si>
  <si>
    <t xml:space="preserve"> 07-08</t>
  </si>
  <si>
    <t>year</t>
  </si>
  <si>
    <t>data</t>
  </si>
  <si>
    <t>source</t>
  </si>
  <si>
    <t>AFEQ</t>
  </si>
  <si>
    <t>Korol</t>
  </si>
  <si>
    <t>Data from Korol</t>
  </si>
  <si>
    <t>CFIS</t>
  </si>
  <si>
    <t>AFI data</t>
  </si>
  <si>
    <t>urea</t>
  </si>
  <si>
    <t>AS</t>
  </si>
  <si>
    <t>CAN</t>
  </si>
  <si>
    <t>TSP</t>
  </si>
  <si>
    <t>MOP</t>
  </si>
  <si>
    <t>KMg</t>
  </si>
  <si>
    <t>AFI</t>
  </si>
  <si>
    <t>http://www4.agr.gc.ca/resources/prod/doc/pol/pub/canfert/pdf/canfert01_02_e.pdf</t>
  </si>
  <si>
    <t>Canadian Fertilizer</t>
  </si>
  <si>
    <t>Consumption, Shipments and Trade</t>
  </si>
  <si>
    <t>2001/2002</t>
  </si>
  <si>
    <t>Maurice Korol</t>
  </si>
  <si>
    <t>Farm Input Markets Unit</t>
  </si>
  <si>
    <t>Agriculture and Agri-Food Canada</t>
  </si>
  <si>
    <t>(613) 759-7284</t>
  </si>
  <si>
    <t>April 2002</t>
  </si>
  <si>
    <t>Data source:</t>
  </si>
  <si>
    <t>Sylvie Richard, agronome</t>
  </si>
  <si>
    <t>Directrice technique</t>
  </si>
  <si>
    <r>
      <t>Association des fabricants d'engrais du Québec (</t>
    </r>
    <r>
      <rPr>
        <b/>
        <sz val="10"/>
        <color indexed="18"/>
        <rFont val="Arial"/>
        <family val="2"/>
      </rPr>
      <t>AFEQ</t>
    </r>
    <r>
      <rPr>
        <sz val="10"/>
        <color indexed="18"/>
        <rFont val="Arial"/>
        <family val="2"/>
      </rPr>
      <t>)</t>
    </r>
  </si>
  <si>
    <t>4790, rue Martineau, bureau 200, Saint-Hyacinthe (Québec)   J2R 1V1</t>
  </si>
  <si>
    <r>
      <t xml:space="preserve">Tél.:       </t>
    </r>
    <r>
      <rPr>
        <b/>
        <sz val="10"/>
        <color indexed="18"/>
        <rFont val="Arial"/>
        <family val="2"/>
      </rPr>
      <t>450-799-0968</t>
    </r>
  </si>
  <si>
    <t>Téléc.:   450-799-2445</t>
  </si>
  <si>
    <t>Mobile : 450-779-0071</t>
  </si>
  <si>
    <t>sylvie.richard@afeq.ca</t>
  </si>
  <si>
    <t>http://www4.agr.gc.ca/resources/prod/doc/pol/pub/canfert/pdf/canfert97_98_e.pdf</t>
  </si>
  <si>
    <t>Data</t>
  </si>
  <si>
    <t>Data Sources:</t>
  </si>
  <si>
    <t>Atlantic Fertilizer Institute annual reports (from Jack Cutcliffe, Charlottetown, PEI)</t>
  </si>
  <si>
    <t>http://www.cfi.ca/_documents/uploads/elibrary/55_FSS_Q1%202009-10%20pub_E_v4.pdf</t>
  </si>
  <si>
    <t>http://www.cfi.ca/industrystats/</t>
  </si>
  <si>
    <t>http://www.cfi.ca/_documents/uploads/elibrary/CFIS_Report_June_2006%5B1%5D.pdf</t>
  </si>
  <si>
    <t>Canadian Fertilizer Information System, June 2006 report</t>
  </si>
  <si>
    <t>2005/06</t>
  </si>
  <si>
    <t>AN-CAN</t>
  </si>
  <si>
    <t>http://www.cfi.ca/_documents/uploads/elibrary/June_03%5B1%5D.pdf</t>
  </si>
  <si>
    <t>http://www.cfi.ca/_documents/uploads/elibrary/CFIS_June_04(rev1)%5B1%5D.pdf</t>
  </si>
  <si>
    <t>UAN</t>
  </si>
  <si>
    <t>http://www.cfi.ca/_documents/uploads/elibrary/2006_(June30th)_Retail_Stats_Report_(revised_June_12_2007)%5B1%5D.pdf</t>
  </si>
  <si>
    <t>Wholesale shipments</t>
  </si>
  <si>
    <t>Retail Sales Statistics</t>
  </si>
  <si>
    <t>CFIS (mean of wholesale and retail)</t>
  </si>
  <si>
    <t>sum of ON, QC and AC</t>
  </si>
  <si>
    <t>Statistics Canada data</t>
  </si>
  <si>
    <t>Jack Cutcliffe</t>
  </si>
  <si>
    <t>Atlantic Fertilizer Institute</t>
  </si>
  <si>
    <t>21 MacMillan Crescent</t>
  </si>
  <si>
    <t>Charlottetown, PEI C1A 5B4</t>
  </si>
  <si>
    <t>(902) 894-9361</t>
  </si>
  <si>
    <r>
      <t>Phosphate (P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O5)</t>
    </r>
  </si>
  <si>
    <t>CANSIM</t>
  </si>
  <si>
    <t>Nitrogen (N)</t>
  </si>
  <si>
    <t>Statistics Canada. Table 001-0069 - Fertilizer shipments to Canadian agriculture markets, by nutrient content and fertilizer year, cumulative data, annual (metric tonnes)</t>
  </si>
  <si>
    <t>Source:</t>
  </si>
  <si>
    <t>Data are compiled on a fertilizer year basis starting July 1 and ending June 30 the following year.</t>
  </si>
  <si>
    <t>Nutrient content is derived by summing the percentage of each nutrient from the shipments of all fertilizer products.</t>
  </si>
  <si>
    <t>Fertilizer shipments include Canadian producers, wholesale distributors and retail distributors.</t>
  </si>
  <si>
    <t>Historical annual nutrient content shipments data are available in terminated CANSIM table 001-0065.</t>
  </si>
  <si>
    <t>Suppressed to meet the confidentiality requirements of the Statistics Act</t>
  </si>
  <si>
    <t>x</t>
  </si>
  <si>
    <t>Legend:</t>
  </si>
  <si>
    <t>July to June</t>
  </si>
  <si>
    <t>British Columbia</t>
  </si>
  <si>
    <t>Saskatchewan</t>
  </si>
  <si>
    <t>Manitoba</t>
  </si>
  <si>
    <t>Prairie provinces</t>
  </si>
  <si>
    <t>Atlantic provinces</t>
  </si>
  <si>
    <t>Eastern provinces</t>
  </si>
  <si>
    <t>2011/2012</t>
  </si>
  <si>
    <t>2010/2011</t>
  </si>
  <si>
    <t>2009/2010</t>
  </si>
  <si>
    <t>2008/2009</t>
  </si>
  <si>
    <t>Period</t>
  </si>
  <si>
    <t>Fertilizer nutrient content</t>
  </si>
  <si>
    <t>Geography</t>
  </si>
  <si>
    <t>Fertilizer Shipments Survey - 5148</t>
  </si>
  <si>
    <t>Survey or program details:</t>
  </si>
  <si>
    <t>2007/2008</t>
  </si>
  <si>
    <t>2006/2007</t>
  </si>
  <si>
    <t>Phosphate</t>
  </si>
  <si>
    <t>Alberta</t>
  </si>
  <si>
    <t>Statistics Canada. Table 001-0069 - Fertilizer shipments to Canadian agriculture markets, by nutrient content and fertilizer year, cumulative data, annual (metric tonnes) (accessed: March 19, 2013)</t>
  </si>
  <si>
    <t>Atlantic Fertilizer Institute Retail Data</t>
  </si>
  <si>
    <t>CANSIM (interpolated K)</t>
  </si>
  <si>
    <t>CANSIM Table 001-0069</t>
  </si>
  <si>
    <t>http://www5.statcan.gc.ca/cansim/a26?lang=eng&amp;retrLang=eng&amp;id=0010069&amp;pattern=fertilizer&amp;tabMode=dataTable&amp;srchLan=-1&amp;p1=1&amp;p2=-1</t>
  </si>
  <si>
    <t>CANSIM/AFEQ</t>
  </si>
  <si>
    <t>AFI/CFIS</t>
  </si>
  <si>
    <t>(accessed: February 05, 2014)</t>
  </si>
  <si>
    <t>Estimates for the most recent year are preliminary. Preliminary data are subject to revision. Due to rounding, components may not add to total (where applicable).</t>
  </si>
  <si>
    <t>Footnotes:</t>
  </si>
  <si>
    <t>Not available</t>
  </si>
  <si>
    <t>..</t>
  </si>
  <si>
    <t>2013/2014</t>
  </si>
  <si>
    <t>2012/2013</t>
  </si>
  <si>
    <t>Sulphur</t>
  </si>
  <si>
    <t>Table 001-0069 Fertilizer shipments to Canadian agriculture markets, by nutrient content and fertilizer year, cumulative data, annual (metric tonnes x 1,000)(1,2,3,4,9)</t>
  </si>
  <si>
    <t>CANSIM, January 2014</t>
  </si>
  <si>
    <t>CANSIM by difference (EC-ON-QC)</t>
  </si>
  <si>
    <t>CANSIM by difference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</si>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</sst>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rgb="FFFF0000"/>
      <name val="Arial"/>
      <family val="2"/>
    </font>
    <font>
      <b/>
      <i/>
      <sz val="12"/>
      <color rgb="FF000080"/>
      <name val="Century Schoolbook"/>
      <family val="1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sz val="12"/>
      <color rgb="FF00008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6" tint="-0.499984740745262"/>
      <name val="Arial"/>
      <family val="2"/>
    </font>
    <font>
      <sz val="10"/>
      <color theme="6" tint="-0.499984740745262"/>
      <name val="Arial"/>
      <family val="2"/>
    </font>
    <font>
      <vertAlign val="subscript"/>
      <sz val="8"/>
      <name val="Arial"/>
      <family val="2"/>
    </font>
    <font>
      <sz val="8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7" fontId="5" fillId="0" borderId="1" xfId="0" applyNumberFormat="1" applyFont="1" applyBorder="1" applyAlignment="1" applyProtection="1">
      <alignment horizontal="center"/>
    </xf>
    <xf numFmtId="37" fontId="5" fillId="0" borderId="0" xfId="0" applyNumberFormat="1" applyFont="1" applyAlignment="1" applyProtection="1">
      <alignment horizontal="center"/>
    </xf>
    <xf numFmtId="37" fontId="5" fillId="0" borderId="0" xfId="0" applyNumberFormat="1" applyFont="1" applyProtection="1"/>
    <xf numFmtId="3" fontId="5" fillId="0" borderId="0" xfId="0" applyNumberFormat="1" applyFont="1" applyAlignment="1">
      <alignment horizontal="center"/>
    </xf>
    <xf numFmtId="37" fontId="5" fillId="0" borderId="0" xfId="0" applyNumberFormat="1" applyFont="1"/>
    <xf numFmtId="3" fontId="0" fillId="0" borderId="0" xfId="0" applyNumberFormat="1"/>
    <xf numFmtId="9" fontId="0" fillId="0" borderId="0" xfId="0" applyNumberFormat="1"/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6" fillId="0" borderId="0" xfId="0" applyNumberFormat="1" applyFont="1"/>
    <xf numFmtId="9" fontId="6" fillId="0" borderId="0" xfId="1" applyFont="1" applyAlignment="1">
      <alignment horizontal="center"/>
    </xf>
    <xf numFmtId="3" fontId="14" fillId="0" borderId="0" xfId="0" applyNumberFormat="1" applyFont="1" applyAlignment="1">
      <alignment horizontal="center"/>
    </xf>
    <xf numFmtId="9" fontId="7" fillId="0" borderId="0" xfId="1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3" fontId="11" fillId="0" borderId="6" xfId="0" applyNumberFormat="1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1" fillId="0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3" fontId="5" fillId="0" borderId="0" xfId="0" applyNumberFormat="1" applyFont="1" applyAlignment="1" applyProtection="1">
      <alignment horizontal="center"/>
    </xf>
    <xf numFmtId="37" fontId="5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7" fillId="0" borderId="0" xfId="1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9" fontId="11" fillId="0" borderId="0" xfId="0" applyNumberFormat="1" applyFont="1"/>
    <xf numFmtId="17" fontId="0" fillId="0" borderId="0" xfId="0" quotePrefix="1" applyNumberFormat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9" fontId="19" fillId="0" borderId="0" xfId="0" applyNumberFormat="1" applyFont="1"/>
    <xf numFmtId="9" fontId="19" fillId="0" borderId="0" xfId="0" applyNumberFormat="1" applyFont="1" applyAlignment="1">
      <alignment horizontal="center"/>
    </xf>
    <xf numFmtId="0" fontId="20" fillId="0" borderId="0" xfId="0" applyFont="1"/>
    <xf numFmtId="3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9" fontId="22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16" fontId="0" fillId="0" borderId="0" xfId="0" applyNumberFormat="1"/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left"/>
    </xf>
    <xf numFmtId="3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9" fontId="4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0" fontId="28" fillId="0" borderId="0" xfId="0" applyFont="1" applyAlignment="1">
      <alignment horizontal="left"/>
    </xf>
    <xf numFmtId="37" fontId="4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4"/>
    <xf numFmtId="9" fontId="6" fillId="0" borderId="0" xfId="1" applyFont="1" applyAlignment="1">
      <alignment horizontal="left"/>
    </xf>
    <xf numFmtId="0" fontId="19" fillId="0" borderId="0" xfId="0" applyFont="1" applyAlignment="1">
      <alignment horizontal="right"/>
    </xf>
    <xf numFmtId="164" fontId="19" fillId="0" borderId="0" xfId="0" applyNumberFormat="1" applyFont="1"/>
    <xf numFmtId="164" fontId="19" fillId="0" borderId="0" xfId="0" applyNumberFormat="1" applyFont="1" applyAlignment="1">
      <alignment horizontal="center"/>
    </xf>
    <xf numFmtId="0" fontId="5" fillId="0" borderId="0" xfId="0" applyFont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Canada -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CA!$A$4:$A$51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CA!$B$4:$B$51</c:f>
              <c:numCache>
                <c:formatCode>#,##0</c:formatCode>
                <c:ptCount val="48"/>
                <c:pt idx="0">
                  <c:v>211108</c:v>
                </c:pt>
                <c:pt idx="1">
                  <c:v>269396</c:v>
                </c:pt>
                <c:pt idx="2">
                  <c:v>312216</c:v>
                </c:pt>
                <c:pt idx="3">
                  <c:v>243969</c:v>
                </c:pt>
                <c:pt idx="4">
                  <c:v>259096</c:v>
                </c:pt>
                <c:pt idx="5">
                  <c:v>312501</c:v>
                </c:pt>
                <c:pt idx="6">
                  <c:v>325133</c:v>
                </c:pt>
                <c:pt idx="7">
                  <c:v>399020</c:v>
                </c:pt>
                <c:pt idx="8">
                  <c:v>498665</c:v>
                </c:pt>
                <c:pt idx="9">
                  <c:v>515348</c:v>
                </c:pt>
                <c:pt idx="10">
                  <c:v>574118</c:v>
                </c:pt>
                <c:pt idx="11">
                  <c:v>585504</c:v>
                </c:pt>
                <c:pt idx="12">
                  <c:v>689697</c:v>
                </c:pt>
                <c:pt idx="13">
                  <c:v>805060</c:v>
                </c:pt>
                <c:pt idx="14">
                  <c:v>806277</c:v>
                </c:pt>
                <c:pt idx="15">
                  <c:v>888736</c:v>
                </c:pt>
                <c:pt idx="16">
                  <c:v>942241</c:v>
                </c:pt>
                <c:pt idx="17">
                  <c:v>978667</c:v>
                </c:pt>
                <c:pt idx="18">
                  <c:v>1134081</c:v>
                </c:pt>
                <c:pt idx="19">
                  <c:v>1225106</c:v>
                </c:pt>
                <c:pt idx="20">
                  <c:v>1187184</c:v>
                </c:pt>
                <c:pt idx="21">
                  <c:v>1117569</c:v>
                </c:pt>
                <c:pt idx="22">
                  <c:v>1157111</c:v>
                </c:pt>
                <c:pt idx="23">
                  <c:v>1120000</c:v>
                </c:pt>
                <c:pt idx="24">
                  <c:v>1166623</c:v>
                </c:pt>
                <c:pt idx="25">
                  <c:v>1134286</c:v>
                </c:pt>
                <c:pt idx="26">
                  <c:v>1220838</c:v>
                </c:pt>
                <c:pt idx="27">
                  <c:v>1273277</c:v>
                </c:pt>
                <c:pt idx="28">
                  <c:v>1374516</c:v>
                </c:pt>
                <c:pt idx="29">
                  <c:v>1421622</c:v>
                </c:pt>
                <c:pt idx="30">
                  <c:v>1549281.62</c:v>
                </c:pt>
                <c:pt idx="31">
                  <c:v>1636273</c:v>
                </c:pt>
                <c:pt idx="32">
                  <c:v>1638291</c:v>
                </c:pt>
                <c:pt idx="33">
                  <c:v>1602101</c:v>
                </c:pt>
                <c:pt idx="34">
                  <c:v>1665611</c:v>
                </c:pt>
                <c:pt idx="35">
                  <c:v>1552429</c:v>
                </c:pt>
                <c:pt idx="36">
                  <c:v>1538430.72</c:v>
                </c:pt>
                <c:pt idx="37">
                  <c:v>1654300.6</c:v>
                </c:pt>
                <c:pt idx="38">
                  <c:v>1629036.02</c:v>
                </c:pt>
                <c:pt idx="39">
                  <c:v>1576793.825</c:v>
                </c:pt>
                <c:pt idx="40">
                  <c:v>1620341.3344808901</c:v>
                </c:pt>
                <c:pt idx="41">
                  <c:v>1740000</c:v>
                </c:pt>
                <c:pt idx="42">
                  <c:v>1900000</c:v>
                </c:pt>
                <c:pt idx="43">
                  <c:v>1857000</c:v>
                </c:pt>
                <c:pt idx="44">
                  <c:v>1901000</c:v>
                </c:pt>
                <c:pt idx="45">
                  <c:v>1990000</c:v>
                </c:pt>
                <c:pt idx="46">
                  <c:v>2296000</c:v>
                </c:pt>
                <c:pt idx="47">
                  <c:v>2472000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CA!$A$4:$A$51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CA!$C$4:$C$51</c:f>
              <c:numCache>
                <c:formatCode>#,##0</c:formatCode>
                <c:ptCount val="48"/>
                <c:pt idx="0">
                  <c:v>325856</c:v>
                </c:pt>
                <c:pt idx="1">
                  <c:v>366813</c:v>
                </c:pt>
                <c:pt idx="2">
                  <c:v>391768</c:v>
                </c:pt>
                <c:pt idx="3">
                  <c:v>307537</c:v>
                </c:pt>
                <c:pt idx="4">
                  <c:v>273096</c:v>
                </c:pt>
                <c:pt idx="5">
                  <c:v>317463</c:v>
                </c:pt>
                <c:pt idx="6">
                  <c:v>331893</c:v>
                </c:pt>
                <c:pt idx="7">
                  <c:v>405797</c:v>
                </c:pt>
                <c:pt idx="8">
                  <c:v>482546</c:v>
                </c:pt>
                <c:pt idx="9">
                  <c:v>490496</c:v>
                </c:pt>
                <c:pt idx="10">
                  <c:v>493616</c:v>
                </c:pt>
                <c:pt idx="11">
                  <c:v>492772</c:v>
                </c:pt>
                <c:pt idx="12">
                  <c:v>566808</c:v>
                </c:pt>
                <c:pt idx="13">
                  <c:v>595093</c:v>
                </c:pt>
                <c:pt idx="14">
                  <c:v>584358</c:v>
                </c:pt>
                <c:pt idx="15">
                  <c:v>621998</c:v>
                </c:pt>
                <c:pt idx="16">
                  <c:v>622823</c:v>
                </c:pt>
                <c:pt idx="17">
                  <c:v>648350</c:v>
                </c:pt>
                <c:pt idx="18">
                  <c:v>700946</c:v>
                </c:pt>
                <c:pt idx="19">
                  <c:v>710289</c:v>
                </c:pt>
                <c:pt idx="20">
                  <c:v>678825</c:v>
                </c:pt>
                <c:pt idx="21">
                  <c:v>613133</c:v>
                </c:pt>
                <c:pt idx="22">
                  <c:v>620710</c:v>
                </c:pt>
                <c:pt idx="23">
                  <c:v>598682</c:v>
                </c:pt>
                <c:pt idx="24">
                  <c:v>601107</c:v>
                </c:pt>
                <c:pt idx="25">
                  <c:v>566687</c:v>
                </c:pt>
                <c:pt idx="26">
                  <c:v>577082</c:v>
                </c:pt>
                <c:pt idx="27">
                  <c:v>599751</c:v>
                </c:pt>
                <c:pt idx="28">
                  <c:v>622802</c:v>
                </c:pt>
                <c:pt idx="29">
                  <c:v>617246</c:v>
                </c:pt>
                <c:pt idx="30">
                  <c:v>647472.52</c:v>
                </c:pt>
                <c:pt idx="31">
                  <c:v>689731</c:v>
                </c:pt>
                <c:pt idx="32">
                  <c:v>709960</c:v>
                </c:pt>
                <c:pt idx="33">
                  <c:v>657822</c:v>
                </c:pt>
                <c:pt idx="34">
                  <c:v>659189</c:v>
                </c:pt>
                <c:pt idx="35">
                  <c:v>623249</c:v>
                </c:pt>
                <c:pt idx="36">
                  <c:v>621106.67999999993</c:v>
                </c:pt>
                <c:pt idx="37">
                  <c:v>657687.92999999993</c:v>
                </c:pt>
                <c:pt idx="38">
                  <c:v>685404.18500000006</c:v>
                </c:pt>
                <c:pt idx="39">
                  <c:v>632435.94500000007</c:v>
                </c:pt>
                <c:pt idx="40">
                  <c:v>614891.91500000004</c:v>
                </c:pt>
                <c:pt idx="41">
                  <c:v>635000</c:v>
                </c:pt>
                <c:pt idx="42">
                  <c:v>669000</c:v>
                </c:pt>
                <c:pt idx="43">
                  <c:v>577000</c:v>
                </c:pt>
                <c:pt idx="44">
                  <c:v>630000</c:v>
                </c:pt>
                <c:pt idx="45">
                  <c:v>723000</c:v>
                </c:pt>
                <c:pt idx="46">
                  <c:v>799000</c:v>
                </c:pt>
                <c:pt idx="47">
                  <c:v>814000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CA!$A$4:$A$51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CA!$D$4:$D$51</c:f>
              <c:numCache>
                <c:formatCode>#,##0</c:formatCode>
                <c:ptCount val="48"/>
                <c:pt idx="0">
                  <c:v>138202</c:v>
                </c:pt>
                <c:pt idx="1">
                  <c:v>158071</c:v>
                </c:pt>
                <c:pt idx="2">
                  <c:v>162393</c:v>
                </c:pt>
                <c:pt idx="3">
                  <c:v>165088</c:v>
                </c:pt>
                <c:pt idx="4">
                  <c:v>170975</c:v>
                </c:pt>
                <c:pt idx="5">
                  <c:v>178831</c:v>
                </c:pt>
                <c:pt idx="6">
                  <c:v>185225</c:v>
                </c:pt>
                <c:pt idx="7">
                  <c:v>186776</c:v>
                </c:pt>
                <c:pt idx="8">
                  <c:v>197081</c:v>
                </c:pt>
                <c:pt idx="9">
                  <c:v>197513</c:v>
                </c:pt>
                <c:pt idx="10">
                  <c:v>235100</c:v>
                </c:pt>
                <c:pt idx="11">
                  <c:v>223146</c:v>
                </c:pt>
                <c:pt idx="12">
                  <c:v>264214</c:v>
                </c:pt>
                <c:pt idx="13">
                  <c:v>318852</c:v>
                </c:pt>
                <c:pt idx="14">
                  <c:v>334539</c:v>
                </c:pt>
                <c:pt idx="15">
                  <c:v>353173</c:v>
                </c:pt>
                <c:pt idx="16">
                  <c:v>335568</c:v>
                </c:pt>
                <c:pt idx="17">
                  <c:v>328284</c:v>
                </c:pt>
                <c:pt idx="18">
                  <c:v>370604</c:v>
                </c:pt>
                <c:pt idx="19">
                  <c:v>391277</c:v>
                </c:pt>
                <c:pt idx="20">
                  <c:v>363495</c:v>
                </c:pt>
                <c:pt idx="21">
                  <c:v>362533</c:v>
                </c:pt>
                <c:pt idx="22">
                  <c:v>396856</c:v>
                </c:pt>
                <c:pt idx="23">
                  <c:v>347704</c:v>
                </c:pt>
                <c:pt idx="24">
                  <c:v>352495</c:v>
                </c:pt>
                <c:pt idx="25">
                  <c:v>331410</c:v>
                </c:pt>
                <c:pt idx="26">
                  <c:v>303728</c:v>
                </c:pt>
                <c:pt idx="27">
                  <c:v>321199</c:v>
                </c:pt>
                <c:pt idx="28">
                  <c:v>321259</c:v>
                </c:pt>
                <c:pt idx="29">
                  <c:v>303385</c:v>
                </c:pt>
                <c:pt idx="30">
                  <c:v>315819</c:v>
                </c:pt>
                <c:pt idx="31">
                  <c:v>309728</c:v>
                </c:pt>
                <c:pt idx="32">
                  <c:v>353755.87</c:v>
                </c:pt>
                <c:pt idx="33">
                  <c:v>351757.57</c:v>
                </c:pt>
                <c:pt idx="34">
                  <c:v>332346.96999999997</c:v>
                </c:pt>
                <c:pt idx="35">
                  <c:v>309556</c:v>
                </c:pt>
                <c:pt idx="36">
                  <c:v>318828</c:v>
                </c:pt>
                <c:pt idx="37">
                  <c:v>357380.83</c:v>
                </c:pt>
                <c:pt idx="38">
                  <c:v>389902.61499999999</c:v>
                </c:pt>
                <c:pt idx="39">
                  <c:v>383169.44500000001</c:v>
                </c:pt>
                <c:pt idx="40">
                  <c:v>292498.22499999998</c:v>
                </c:pt>
                <c:pt idx="41">
                  <c:v>394000</c:v>
                </c:pt>
                <c:pt idx="42">
                  <c:v>363000</c:v>
                </c:pt>
                <c:pt idx="43">
                  <c:v>186000</c:v>
                </c:pt>
                <c:pt idx="44">
                  <c:v>270000</c:v>
                </c:pt>
                <c:pt idx="45">
                  <c:v>313000</c:v>
                </c:pt>
                <c:pt idx="46">
                  <c:v>297000</c:v>
                </c:pt>
                <c:pt idx="47">
                  <c:v>353000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626624"/>
        <c:axId val="251628160"/>
      </c:scatterChart>
      <c:valAx>
        <c:axId val="251626624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1628160"/>
        <c:crosses val="autoZero"/>
        <c:crossBetween val="midCat"/>
        <c:majorUnit val="10"/>
      </c:valAx>
      <c:valAx>
        <c:axId val="25162816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162662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42645608605283"/>
          <c:y val="0.22486471588123585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Eastern Canada Fertilizer Shipments to Agricultural Markets</a:t>
            </a:r>
          </a:p>
        </c:rich>
      </c:tx>
      <c:layout>
        <c:manualLayout>
          <c:xMode val="edge"/>
          <c:yMode val="edge"/>
          <c:x val="0.11357623246851031"/>
          <c:y val="4.5202086555238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6979596162284"/>
          <c:y val="0.14772747764931093"/>
          <c:w val="0.73630904569148392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EC!$B$2</c:f>
              <c:strCache>
                <c:ptCount val="1"/>
                <c:pt idx="0">
                  <c:v>Nitrogen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EC!$A$4:$A$51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EC!$B$4:$B$51</c:f>
              <c:numCache>
                <c:formatCode>#,##0</c:formatCode>
                <c:ptCount val="48"/>
                <c:pt idx="0">
                  <c:v>95025</c:v>
                </c:pt>
                <c:pt idx="1">
                  <c:v>112655</c:v>
                </c:pt>
                <c:pt idx="2">
                  <c:v>128216</c:v>
                </c:pt>
                <c:pt idx="3">
                  <c:v>124458</c:v>
                </c:pt>
                <c:pt idx="4">
                  <c:v>160137</c:v>
                </c:pt>
                <c:pt idx="5">
                  <c:v>170847</c:v>
                </c:pt>
                <c:pt idx="6">
                  <c:v>171127</c:v>
                </c:pt>
                <c:pt idx="7">
                  <c:v>170370</c:v>
                </c:pt>
                <c:pt idx="8">
                  <c:v>216708</c:v>
                </c:pt>
                <c:pt idx="9">
                  <c:v>201884</c:v>
                </c:pt>
                <c:pt idx="10">
                  <c:v>218297</c:v>
                </c:pt>
                <c:pt idx="11">
                  <c:v>217193</c:v>
                </c:pt>
                <c:pt idx="12">
                  <c:v>225800</c:v>
                </c:pt>
                <c:pt idx="13">
                  <c:v>243300</c:v>
                </c:pt>
                <c:pt idx="14">
                  <c:v>241600</c:v>
                </c:pt>
                <c:pt idx="15">
                  <c:v>264400</c:v>
                </c:pt>
                <c:pt idx="16">
                  <c:v>283800</c:v>
                </c:pt>
                <c:pt idx="17">
                  <c:v>280900</c:v>
                </c:pt>
                <c:pt idx="18">
                  <c:v>303800</c:v>
                </c:pt>
                <c:pt idx="19">
                  <c:v>339153</c:v>
                </c:pt>
                <c:pt idx="20">
                  <c:v>324516</c:v>
                </c:pt>
                <c:pt idx="21">
                  <c:v>331068</c:v>
                </c:pt>
                <c:pt idx="22">
                  <c:v>327261</c:v>
                </c:pt>
                <c:pt idx="23">
                  <c:v>307319</c:v>
                </c:pt>
                <c:pt idx="24">
                  <c:v>307614</c:v>
                </c:pt>
                <c:pt idx="25">
                  <c:v>289956</c:v>
                </c:pt>
                <c:pt idx="26">
                  <c:v>290879</c:v>
                </c:pt>
                <c:pt idx="27">
                  <c:v>283633</c:v>
                </c:pt>
                <c:pt idx="28">
                  <c:v>274959</c:v>
                </c:pt>
                <c:pt idx="29">
                  <c:v>284352</c:v>
                </c:pt>
                <c:pt idx="30">
                  <c:v>288320.62</c:v>
                </c:pt>
                <c:pt idx="31">
                  <c:v>271316</c:v>
                </c:pt>
                <c:pt idx="32">
                  <c:v>298559</c:v>
                </c:pt>
                <c:pt idx="33">
                  <c:v>299522</c:v>
                </c:pt>
                <c:pt idx="34">
                  <c:v>286393</c:v>
                </c:pt>
                <c:pt idx="35">
                  <c:v>276445</c:v>
                </c:pt>
                <c:pt idx="36">
                  <c:v>276292.71999999997</c:v>
                </c:pt>
                <c:pt idx="37">
                  <c:v>333670.59999999998</c:v>
                </c:pt>
                <c:pt idx="38">
                  <c:v>313896.02</c:v>
                </c:pt>
                <c:pt idx="39">
                  <c:v>282733.82500000001</c:v>
                </c:pt>
                <c:pt idx="40">
                  <c:v>287258.00875356537</c:v>
                </c:pt>
                <c:pt idx="41">
                  <c:v>334000</c:v>
                </c:pt>
                <c:pt idx="42">
                  <c:v>289000</c:v>
                </c:pt>
                <c:pt idx="43">
                  <c:v>344000</c:v>
                </c:pt>
                <c:pt idx="44">
                  <c:v>340000</c:v>
                </c:pt>
                <c:pt idx="45">
                  <c:v>348000</c:v>
                </c:pt>
                <c:pt idx="46">
                  <c:v>372000</c:v>
                </c:pt>
                <c:pt idx="47">
                  <c:v>379000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EC!$C$2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EC!$A$4:$A$51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EC!$C$4:$C$51</c:f>
              <c:numCache>
                <c:formatCode>#,##0</c:formatCode>
                <c:ptCount val="48"/>
                <c:pt idx="0">
                  <c:v>153666</c:v>
                </c:pt>
                <c:pt idx="1">
                  <c:v>169223</c:v>
                </c:pt>
                <c:pt idx="2">
                  <c:v>168021</c:v>
                </c:pt>
                <c:pt idx="3">
                  <c:v>170188</c:v>
                </c:pt>
                <c:pt idx="4">
                  <c:v>177647</c:v>
                </c:pt>
                <c:pt idx="5">
                  <c:v>179849</c:v>
                </c:pt>
                <c:pt idx="6">
                  <c:v>187277</c:v>
                </c:pt>
                <c:pt idx="7">
                  <c:v>195189</c:v>
                </c:pt>
                <c:pt idx="8">
                  <c:v>204400</c:v>
                </c:pt>
                <c:pt idx="9">
                  <c:v>191270</c:v>
                </c:pt>
                <c:pt idx="10">
                  <c:v>227505</c:v>
                </c:pt>
                <c:pt idx="11">
                  <c:v>226800</c:v>
                </c:pt>
                <c:pt idx="12">
                  <c:v>237000</c:v>
                </c:pt>
                <c:pt idx="13">
                  <c:v>255500</c:v>
                </c:pt>
                <c:pt idx="14">
                  <c:v>240200</c:v>
                </c:pt>
                <c:pt idx="15">
                  <c:v>235400</c:v>
                </c:pt>
                <c:pt idx="16">
                  <c:v>245700</c:v>
                </c:pt>
                <c:pt idx="17">
                  <c:v>240500</c:v>
                </c:pt>
                <c:pt idx="18">
                  <c:v>244500</c:v>
                </c:pt>
                <c:pt idx="19">
                  <c:v>245346</c:v>
                </c:pt>
                <c:pt idx="20">
                  <c:v>233259</c:v>
                </c:pt>
                <c:pt idx="21">
                  <c:v>218621</c:v>
                </c:pt>
                <c:pt idx="22">
                  <c:v>214829</c:v>
                </c:pt>
                <c:pt idx="23">
                  <c:v>206368</c:v>
                </c:pt>
                <c:pt idx="24">
                  <c:v>192638</c:v>
                </c:pt>
                <c:pt idx="25">
                  <c:v>189193</c:v>
                </c:pt>
                <c:pt idx="26">
                  <c:v>189399</c:v>
                </c:pt>
                <c:pt idx="27">
                  <c:v>184480</c:v>
                </c:pt>
                <c:pt idx="28">
                  <c:v>170204</c:v>
                </c:pt>
                <c:pt idx="29">
                  <c:v>160105</c:v>
                </c:pt>
                <c:pt idx="30">
                  <c:v>149280.51999999999</c:v>
                </c:pt>
                <c:pt idx="31">
                  <c:v>153797</c:v>
                </c:pt>
                <c:pt idx="32">
                  <c:v>163887</c:v>
                </c:pt>
                <c:pt idx="33">
                  <c:v>147757</c:v>
                </c:pt>
                <c:pt idx="34">
                  <c:v>149056</c:v>
                </c:pt>
                <c:pt idx="35">
                  <c:v>146053</c:v>
                </c:pt>
                <c:pt idx="36">
                  <c:v>141865.68</c:v>
                </c:pt>
                <c:pt idx="37">
                  <c:v>139647.93</c:v>
                </c:pt>
                <c:pt idx="38">
                  <c:v>149024.185</c:v>
                </c:pt>
                <c:pt idx="39">
                  <c:v>133775.94500000001</c:v>
                </c:pt>
                <c:pt idx="40">
                  <c:v>128291.91500000001</c:v>
                </c:pt>
                <c:pt idx="41">
                  <c:v>123000</c:v>
                </c:pt>
                <c:pt idx="42">
                  <c:v>139000</c:v>
                </c:pt>
                <c:pt idx="43">
                  <c:v>114000</c:v>
                </c:pt>
                <c:pt idx="44">
                  <c:v>137000</c:v>
                </c:pt>
                <c:pt idx="45">
                  <c:v>189000</c:v>
                </c:pt>
                <c:pt idx="46">
                  <c:v>198000</c:v>
                </c:pt>
                <c:pt idx="47">
                  <c:v>168000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EC!$D$2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EC!$A$4:$A$51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EC!$D$4:$D$51</c:f>
              <c:numCache>
                <c:formatCode>#,##0</c:formatCode>
                <c:ptCount val="48"/>
                <c:pt idx="0">
                  <c:v>136993</c:v>
                </c:pt>
                <c:pt idx="1">
                  <c:v>155803</c:v>
                </c:pt>
                <c:pt idx="2">
                  <c:v>158977</c:v>
                </c:pt>
                <c:pt idx="3">
                  <c:v>162878</c:v>
                </c:pt>
                <c:pt idx="4">
                  <c:v>168143</c:v>
                </c:pt>
                <c:pt idx="5">
                  <c:v>175727</c:v>
                </c:pt>
                <c:pt idx="6">
                  <c:v>176758</c:v>
                </c:pt>
                <c:pt idx="7">
                  <c:v>183547</c:v>
                </c:pt>
                <c:pt idx="8">
                  <c:v>193015</c:v>
                </c:pt>
                <c:pt idx="9">
                  <c:v>191338</c:v>
                </c:pt>
                <c:pt idx="10">
                  <c:v>224150</c:v>
                </c:pt>
                <c:pt idx="11">
                  <c:v>218530</c:v>
                </c:pt>
                <c:pt idx="12">
                  <c:v>240900</c:v>
                </c:pt>
                <c:pt idx="13">
                  <c:v>287600</c:v>
                </c:pt>
                <c:pt idx="14">
                  <c:v>282900</c:v>
                </c:pt>
                <c:pt idx="15">
                  <c:v>299300</c:v>
                </c:pt>
                <c:pt idx="16">
                  <c:v>279700</c:v>
                </c:pt>
                <c:pt idx="17">
                  <c:v>278100</c:v>
                </c:pt>
                <c:pt idx="18">
                  <c:v>316200</c:v>
                </c:pt>
                <c:pt idx="19">
                  <c:v>331740</c:v>
                </c:pt>
                <c:pt idx="20">
                  <c:v>303093</c:v>
                </c:pt>
                <c:pt idx="21">
                  <c:v>303121</c:v>
                </c:pt>
                <c:pt idx="22">
                  <c:v>324028</c:v>
                </c:pt>
                <c:pt idx="23">
                  <c:v>280873</c:v>
                </c:pt>
                <c:pt idx="24">
                  <c:v>279238</c:v>
                </c:pt>
                <c:pt idx="25">
                  <c:v>262784</c:v>
                </c:pt>
                <c:pt idx="26">
                  <c:v>246086</c:v>
                </c:pt>
                <c:pt idx="27">
                  <c:v>243803</c:v>
                </c:pt>
                <c:pt idx="28">
                  <c:v>241216</c:v>
                </c:pt>
                <c:pt idx="29">
                  <c:v>219055</c:v>
                </c:pt>
                <c:pt idx="30">
                  <c:v>225010</c:v>
                </c:pt>
                <c:pt idx="31">
                  <c:v>213222</c:v>
                </c:pt>
                <c:pt idx="32">
                  <c:v>232068.87</c:v>
                </c:pt>
                <c:pt idx="33">
                  <c:v>221745.57</c:v>
                </c:pt>
                <c:pt idx="34">
                  <c:v>205930.97</c:v>
                </c:pt>
                <c:pt idx="35">
                  <c:v>192436</c:v>
                </c:pt>
                <c:pt idx="36">
                  <c:v>198418</c:v>
                </c:pt>
                <c:pt idx="37">
                  <c:v>188570.83000000002</c:v>
                </c:pt>
                <c:pt idx="38">
                  <c:v>214822.61499999996</c:v>
                </c:pt>
                <c:pt idx="39">
                  <c:v>200139.44500000001</c:v>
                </c:pt>
                <c:pt idx="40">
                  <c:v>181948.22500000001</c:v>
                </c:pt>
                <c:pt idx="41">
                  <c:v>243000</c:v>
                </c:pt>
                <c:pt idx="42">
                  <c:v>200000</c:v>
                </c:pt>
                <c:pt idx="43">
                  <c:v>108000</c:v>
                </c:pt>
                <c:pt idx="44">
                  <c:v>171000</c:v>
                </c:pt>
                <c:pt idx="45">
                  <c:v>190000</c:v>
                </c:pt>
                <c:pt idx="46">
                  <c:v>157000</c:v>
                </c:pt>
                <c:pt idx="47">
                  <c:v>179000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EC!$L$32:$L$36</c:f>
              <c:numCache>
                <c:formatCode>General</c:formatCode>
                <c:ptCount val="5"/>
                <c:pt idx="0">
                  <c:v>2002</c:v>
                </c:pt>
                <c:pt idx="1">
                  <c:v>2002</c:v>
                </c:pt>
                <c:pt idx="3">
                  <c:v>2006</c:v>
                </c:pt>
                <c:pt idx="4">
                  <c:v>2006</c:v>
                </c:pt>
              </c:numCache>
            </c:numRef>
          </c:xVal>
          <c:yVal>
            <c:numRef>
              <c:f>EC!$M$32:$M$36</c:f>
              <c:numCache>
                <c:formatCode>General</c:formatCode>
                <c:ptCount val="5"/>
                <c:pt idx="0">
                  <c:v>0</c:v>
                </c:pt>
                <c:pt idx="1">
                  <c:v>400000</c:v>
                </c:pt>
                <c:pt idx="3">
                  <c:v>0</c:v>
                </c:pt>
                <c:pt idx="4">
                  <c:v>400000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838656"/>
        <c:axId val="230840192"/>
      </c:scatterChart>
      <c:valAx>
        <c:axId val="230838656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0840192"/>
        <c:crosses val="autoZero"/>
        <c:crossBetween val="midCat"/>
        <c:majorUnit val="10"/>
      </c:valAx>
      <c:valAx>
        <c:axId val="230840192"/>
        <c:scaling>
          <c:orientation val="minMax"/>
          <c:max val="38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 </a:t>
                </a:r>
              </a:p>
            </c:rich>
          </c:tx>
          <c:layout>
            <c:manualLayout>
              <c:xMode val="edge"/>
              <c:yMode val="edge"/>
              <c:x val="3.8350713918165018E-2"/>
              <c:y val="0.16222118696842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30838656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0736411122093515"/>
          <c:y val="0.61745971996491189"/>
          <c:w val="0.24335795120109277"/>
          <c:h val="0.1756346323642656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Prairie Provinces -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PP!$B$2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PP!$A$4:$A$51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PP!$B$4:$B$51</c:f>
              <c:numCache>
                <c:formatCode>#,##0</c:formatCode>
                <c:ptCount val="48"/>
                <c:pt idx="0">
                  <c:v>116083</c:v>
                </c:pt>
                <c:pt idx="1">
                  <c:v>156741</c:v>
                </c:pt>
                <c:pt idx="2">
                  <c:v>184000</c:v>
                </c:pt>
                <c:pt idx="3">
                  <c:v>119511</c:v>
                </c:pt>
                <c:pt idx="4">
                  <c:v>98959</c:v>
                </c:pt>
                <c:pt idx="5">
                  <c:v>141654</c:v>
                </c:pt>
                <c:pt idx="6">
                  <c:v>154006</c:v>
                </c:pt>
                <c:pt idx="7">
                  <c:v>228650</c:v>
                </c:pt>
                <c:pt idx="8">
                  <c:v>281957</c:v>
                </c:pt>
                <c:pt idx="9">
                  <c:v>313464</c:v>
                </c:pt>
                <c:pt idx="10">
                  <c:v>355821</c:v>
                </c:pt>
                <c:pt idx="11">
                  <c:v>368311</c:v>
                </c:pt>
                <c:pt idx="12">
                  <c:v>463897</c:v>
                </c:pt>
                <c:pt idx="13">
                  <c:v>561760</c:v>
                </c:pt>
                <c:pt idx="14">
                  <c:v>564677</c:v>
                </c:pt>
                <c:pt idx="15">
                  <c:v>624336</c:v>
                </c:pt>
                <c:pt idx="16">
                  <c:v>658441</c:v>
                </c:pt>
                <c:pt idx="17">
                  <c:v>697767</c:v>
                </c:pt>
                <c:pt idx="18">
                  <c:v>830281</c:v>
                </c:pt>
                <c:pt idx="19">
                  <c:v>885953</c:v>
                </c:pt>
                <c:pt idx="20">
                  <c:v>862668</c:v>
                </c:pt>
                <c:pt idx="21">
                  <c:v>786501</c:v>
                </c:pt>
                <c:pt idx="22">
                  <c:v>829850</c:v>
                </c:pt>
                <c:pt idx="23">
                  <c:v>812681</c:v>
                </c:pt>
                <c:pt idx="24">
                  <c:v>859009</c:v>
                </c:pt>
                <c:pt idx="25">
                  <c:v>844330</c:v>
                </c:pt>
                <c:pt idx="26">
                  <c:v>929959</c:v>
                </c:pt>
                <c:pt idx="27">
                  <c:v>989644</c:v>
                </c:pt>
                <c:pt idx="28">
                  <c:v>1099557</c:v>
                </c:pt>
                <c:pt idx="29">
                  <c:v>1137270</c:v>
                </c:pt>
                <c:pt idx="30">
                  <c:v>1260961</c:v>
                </c:pt>
                <c:pt idx="31">
                  <c:v>1364957</c:v>
                </c:pt>
                <c:pt idx="32">
                  <c:v>1339732</c:v>
                </c:pt>
                <c:pt idx="33">
                  <c:v>1302579</c:v>
                </c:pt>
                <c:pt idx="34">
                  <c:v>1379218</c:v>
                </c:pt>
                <c:pt idx="35">
                  <c:v>1275984</c:v>
                </c:pt>
                <c:pt idx="36">
                  <c:v>1262138</c:v>
                </c:pt>
                <c:pt idx="37">
                  <c:v>1320630.0000000002</c:v>
                </c:pt>
                <c:pt idx="38">
                  <c:v>1315140</c:v>
                </c:pt>
                <c:pt idx="39">
                  <c:v>1294060</c:v>
                </c:pt>
                <c:pt idx="40">
                  <c:v>1333083.3257273247</c:v>
                </c:pt>
                <c:pt idx="41">
                  <c:v>1406000</c:v>
                </c:pt>
                <c:pt idx="42">
                  <c:v>1611000</c:v>
                </c:pt>
                <c:pt idx="43">
                  <c:v>1513000</c:v>
                </c:pt>
                <c:pt idx="44">
                  <c:v>1561000</c:v>
                </c:pt>
                <c:pt idx="45">
                  <c:v>1642000</c:v>
                </c:pt>
                <c:pt idx="46">
                  <c:v>1924000</c:v>
                </c:pt>
                <c:pt idx="47">
                  <c:v>2093000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PP!$C$2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PP!$A$4:$A$51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PP!$C$4:$C$51</c:f>
              <c:numCache>
                <c:formatCode>#,##0</c:formatCode>
                <c:ptCount val="48"/>
                <c:pt idx="0">
                  <c:v>172190</c:v>
                </c:pt>
                <c:pt idx="1">
                  <c:v>197590</c:v>
                </c:pt>
                <c:pt idx="2">
                  <c:v>223747</c:v>
                </c:pt>
                <c:pt idx="3">
                  <c:v>137349</c:v>
                </c:pt>
                <c:pt idx="4">
                  <c:v>95449</c:v>
                </c:pt>
                <c:pt idx="5">
                  <c:v>137614</c:v>
                </c:pt>
                <c:pt idx="6">
                  <c:v>144616</c:v>
                </c:pt>
                <c:pt idx="7">
                  <c:v>210608</c:v>
                </c:pt>
                <c:pt idx="8">
                  <c:v>278146</c:v>
                </c:pt>
                <c:pt idx="9">
                  <c:v>299226</c:v>
                </c:pt>
                <c:pt idx="10">
                  <c:v>266111</c:v>
                </c:pt>
                <c:pt idx="11">
                  <c:v>265972</c:v>
                </c:pt>
                <c:pt idx="12">
                  <c:v>329808</c:v>
                </c:pt>
                <c:pt idx="13">
                  <c:v>339593</c:v>
                </c:pt>
                <c:pt idx="14">
                  <c:v>344158</c:v>
                </c:pt>
                <c:pt idx="15">
                  <c:v>386598</c:v>
                </c:pt>
                <c:pt idx="16">
                  <c:v>377123</c:v>
                </c:pt>
                <c:pt idx="17">
                  <c:v>407850</c:v>
                </c:pt>
                <c:pt idx="18">
                  <c:v>456446</c:v>
                </c:pt>
                <c:pt idx="19">
                  <c:v>464943</c:v>
                </c:pt>
                <c:pt idx="20">
                  <c:v>445566</c:v>
                </c:pt>
                <c:pt idx="21">
                  <c:v>394512</c:v>
                </c:pt>
                <c:pt idx="22">
                  <c:v>405881</c:v>
                </c:pt>
                <c:pt idx="23">
                  <c:v>392314</c:v>
                </c:pt>
                <c:pt idx="24">
                  <c:v>408469</c:v>
                </c:pt>
                <c:pt idx="25">
                  <c:v>377494</c:v>
                </c:pt>
                <c:pt idx="26">
                  <c:v>387683</c:v>
                </c:pt>
                <c:pt idx="27">
                  <c:v>415271</c:v>
                </c:pt>
                <c:pt idx="28">
                  <c:v>452598</c:v>
                </c:pt>
                <c:pt idx="29">
                  <c:v>457141</c:v>
                </c:pt>
                <c:pt idx="30">
                  <c:v>498192</c:v>
                </c:pt>
                <c:pt idx="31">
                  <c:v>535934</c:v>
                </c:pt>
                <c:pt idx="32">
                  <c:v>546073</c:v>
                </c:pt>
                <c:pt idx="33">
                  <c:v>510065</c:v>
                </c:pt>
                <c:pt idx="34">
                  <c:v>510133</c:v>
                </c:pt>
                <c:pt idx="35">
                  <c:v>477196</c:v>
                </c:pt>
                <c:pt idx="36">
                  <c:v>479241</c:v>
                </c:pt>
                <c:pt idx="37">
                  <c:v>518040</c:v>
                </c:pt>
                <c:pt idx="38">
                  <c:v>536380</c:v>
                </c:pt>
                <c:pt idx="39">
                  <c:v>498660</c:v>
                </c:pt>
                <c:pt idx="40">
                  <c:v>486600</c:v>
                </c:pt>
                <c:pt idx="41">
                  <c:v>512000</c:v>
                </c:pt>
                <c:pt idx="42">
                  <c:v>530000</c:v>
                </c:pt>
                <c:pt idx="43">
                  <c:v>463000</c:v>
                </c:pt>
                <c:pt idx="44">
                  <c:v>493000</c:v>
                </c:pt>
                <c:pt idx="45">
                  <c:v>534000</c:v>
                </c:pt>
                <c:pt idx="46">
                  <c:v>601000</c:v>
                </c:pt>
                <c:pt idx="47">
                  <c:v>646000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PP!$D$2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PP!$A$4:$A$51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PP!$D$4:$D$51</c:f>
              <c:numCache>
                <c:formatCode>#,##0</c:formatCode>
                <c:ptCount val="48"/>
                <c:pt idx="0">
                  <c:v>1209</c:v>
                </c:pt>
                <c:pt idx="1">
                  <c:v>2268</c:v>
                </c:pt>
                <c:pt idx="2">
                  <c:v>3416</c:v>
                </c:pt>
                <c:pt idx="3">
                  <c:v>2210</c:v>
                </c:pt>
                <c:pt idx="4">
                  <c:v>2832</c:v>
                </c:pt>
                <c:pt idx="5">
                  <c:v>3104</c:v>
                </c:pt>
                <c:pt idx="6">
                  <c:v>8467</c:v>
                </c:pt>
                <c:pt idx="7">
                  <c:v>3229</c:v>
                </c:pt>
                <c:pt idx="8">
                  <c:v>4066</c:v>
                </c:pt>
                <c:pt idx="9">
                  <c:v>6175</c:v>
                </c:pt>
                <c:pt idx="10">
                  <c:v>10950</c:v>
                </c:pt>
                <c:pt idx="11">
                  <c:v>4616</c:v>
                </c:pt>
                <c:pt idx="12">
                  <c:v>23314</c:v>
                </c:pt>
                <c:pt idx="13">
                  <c:v>31252</c:v>
                </c:pt>
                <c:pt idx="14">
                  <c:v>51639</c:v>
                </c:pt>
                <c:pt idx="15">
                  <c:v>53873</c:v>
                </c:pt>
                <c:pt idx="16">
                  <c:v>55868</c:v>
                </c:pt>
                <c:pt idx="17">
                  <c:v>50184</c:v>
                </c:pt>
                <c:pt idx="18">
                  <c:v>54404</c:v>
                </c:pt>
                <c:pt idx="19">
                  <c:v>59537</c:v>
                </c:pt>
                <c:pt idx="20">
                  <c:v>60402</c:v>
                </c:pt>
                <c:pt idx="21">
                  <c:v>59412</c:v>
                </c:pt>
                <c:pt idx="22">
                  <c:v>72828</c:v>
                </c:pt>
                <c:pt idx="23">
                  <c:v>66831</c:v>
                </c:pt>
                <c:pt idx="24">
                  <c:v>73257</c:v>
                </c:pt>
                <c:pt idx="25">
                  <c:v>68626</c:v>
                </c:pt>
                <c:pt idx="26">
                  <c:v>57642</c:v>
                </c:pt>
                <c:pt idx="27">
                  <c:v>77396</c:v>
                </c:pt>
                <c:pt idx="28">
                  <c:v>80043</c:v>
                </c:pt>
                <c:pt idx="29">
                  <c:v>84330</c:v>
                </c:pt>
                <c:pt idx="30">
                  <c:v>90809</c:v>
                </c:pt>
                <c:pt idx="31">
                  <c:v>96506</c:v>
                </c:pt>
                <c:pt idx="32">
                  <c:v>121687</c:v>
                </c:pt>
                <c:pt idx="33">
                  <c:v>130012</c:v>
                </c:pt>
                <c:pt idx="34">
                  <c:v>126416</c:v>
                </c:pt>
                <c:pt idx="35">
                  <c:v>117120</c:v>
                </c:pt>
                <c:pt idx="36">
                  <c:v>120410</c:v>
                </c:pt>
                <c:pt idx="37">
                  <c:v>168810</c:v>
                </c:pt>
                <c:pt idx="38">
                  <c:v>175080</c:v>
                </c:pt>
                <c:pt idx="39">
                  <c:v>183030</c:v>
                </c:pt>
                <c:pt idx="40">
                  <c:v>110550</c:v>
                </c:pt>
                <c:pt idx="41">
                  <c:v>151000</c:v>
                </c:pt>
                <c:pt idx="42">
                  <c:v>163000</c:v>
                </c:pt>
                <c:pt idx="43">
                  <c:v>78000</c:v>
                </c:pt>
                <c:pt idx="44">
                  <c:v>99000</c:v>
                </c:pt>
                <c:pt idx="45">
                  <c:v>123000</c:v>
                </c:pt>
                <c:pt idx="46">
                  <c:v>140000</c:v>
                </c:pt>
                <c:pt idx="47">
                  <c:v>174000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07552"/>
        <c:axId val="349213440"/>
      </c:scatterChart>
      <c:valAx>
        <c:axId val="349207552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213440"/>
        <c:crosses val="autoZero"/>
        <c:crossBetween val="midCat"/>
        <c:majorUnit val="10"/>
      </c:valAx>
      <c:valAx>
        <c:axId val="349213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207552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42645608605283"/>
          <c:y val="0.22486471588123585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Atlantic Canada Fertilizer Shipments to Agricultural Markets</a:t>
            </a:r>
          </a:p>
        </c:rich>
      </c:tx>
      <c:layout>
        <c:manualLayout>
          <c:xMode val="edge"/>
          <c:yMode val="edge"/>
          <c:x val="0.16133153396311292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1559111791189"/>
          <c:y val="0.14772747764931093"/>
          <c:w val="0.78669146113820798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AC!$B$2</c:f>
              <c:strCache>
                <c:ptCount val="1"/>
                <c:pt idx="0">
                  <c:v>Nitrogen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AC!$A$4:$A$51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AC!$B$4:$B$51</c:f>
              <c:numCache>
                <c:formatCode>#,##0_);\(#,##0\)</c:formatCode>
                <c:ptCount val="48"/>
                <c:pt idx="0">
                  <c:v>13524</c:v>
                </c:pt>
                <c:pt idx="1">
                  <c:v>13617</c:v>
                </c:pt>
                <c:pt idx="2">
                  <c:v>11903</c:v>
                </c:pt>
                <c:pt idx="3">
                  <c:v>14959</c:v>
                </c:pt>
                <c:pt idx="4">
                  <c:v>15685</c:v>
                </c:pt>
                <c:pt idx="5">
                  <c:v>14727</c:v>
                </c:pt>
                <c:pt idx="6">
                  <c:v>14804</c:v>
                </c:pt>
                <c:pt idx="7">
                  <c:v>14682</c:v>
                </c:pt>
                <c:pt idx="8">
                  <c:v>16728</c:v>
                </c:pt>
                <c:pt idx="9">
                  <c:v>15413</c:v>
                </c:pt>
                <c:pt idx="10">
                  <c:v>16534</c:v>
                </c:pt>
                <c:pt idx="11">
                  <c:v>16300</c:v>
                </c:pt>
                <c:pt idx="12">
                  <c:v>18300</c:v>
                </c:pt>
                <c:pt idx="13">
                  <c:v>18800</c:v>
                </c:pt>
                <c:pt idx="14">
                  <c:v>17700</c:v>
                </c:pt>
                <c:pt idx="15">
                  <c:v>19000</c:v>
                </c:pt>
                <c:pt idx="16">
                  <c:v>19000</c:v>
                </c:pt>
                <c:pt idx="17">
                  <c:v>19500</c:v>
                </c:pt>
                <c:pt idx="18">
                  <c:v>20100</c:v>
                </c:pt>
                <c:pt idx="19">
                  <c:v>20309</c:v>
                </c:pt>
                <c:pt idx="20">
                  <c:v>21157</c:v>
                </c:pt>
                <c:pt idx="21">
                  <c:v>23910</c:v>
                </c:pt>
                <c:pt idx="22">
                  <c:v>22546</c:v>
                </c:pt>
                <c:pt idx="23">
                  <c:v>22203</c:v>
                </c:pt>
                <c:pt idx="24">
                  <c:v>22356</c:v>
                </c:pt>
                <c:pt idx="25">
                  <c:v>23336</c:v>
                </c:pt>
                <c:pt idx="26">
                  <c:v>23974</c:v>
                </c:pt>
                <c:pt idx="27">
                  <c:v>23189</c:v>
                </c:pt>
                <c:pt idx="28">
                  <c:v>23629</c:v>
                </c:pt>
                <c:pt idx="29">
                  <c:v>25375</c:v>
                </c:pt>
                <c:pt idx="30">
                  <c:v>26229</c:v>
                </c:pt>
                <c:pt idx="31">
                  <c:v>26028</c:v>
                </c:pt>
                <c:pt idx="32">
                  <c:v>28490.97</c:v>
                </c:pt>
                <c:pt idx="33">
                  <c:v>28217.72</c:v>
                </c:pt>
                <c:pt idx="34">
                  <c:v>29160.99</c:v>
                </c:pt>
                <c:pt idx="35">
                  <c:v>27707</c:v>
                </c:pt>
                <c:pt idx="36" formatCode="#,##0">
                  <c:v>29716</c:v>
                </c:pt>
                <c:pt idx="37" formatCode="#,##0">
                  <c:v>28419.1</c:v>
                </c:pt>
                <c:pt idx="38" formatCode="#,##0">
                  <c:v>22996.02</c:v>
                </c:pt>
                <c:pt idx="39" formatCode="#,##0">
                  <c:v>27322.325000000004</c:v>
                </c:pt>
                <c:pt idx="40" formatCode="#,##0">
                  <c:v>29159.508753565315</c:v>
                </c:pt>
                <c:pt idx="41" formatCode="#,##0">
                  <c:v>27508.689999999995</c:v>
                </c:pt>
                <c:pt idx="42" formatCode="#,##0">
                  <c:v>29529.770000000004</c:v>
                </c:pt>
                <c:pt idx="43" formatCode="#,##0">
                  <c:v>26000</c:v>
                </c:pt>
                <c:pt idx="44" formatCode="#,##0">
                  <c:v>22000</c:v>
                </c:pt>
                <c:pt idx="45" formatCode="#,##0">
                  <c:v>22000</c:v>
                </c:pt>
                <c:pt idx="46" formatCode="#,##0">
                  <c:v>27000</c:v>
                </c:pt>
                <c:pt idx="47" formatCode="#,##0">
                  <c:v>25229.5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AC!$C$2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AC!$C$4:$C$51</c:f>
              <c:numCache>
                <c:formatCode>#,##0_);\(#,##0\)</c:formatCode>
                <c:ptCount val="48"/>
                <c:pt idx="0">
                  <c:v>24375</c:v>
                </c:pt>
                <c:pt idx="1">
                  <c:v>23954</c:v>
                </c:pt>
                <c:pt idx="2">
                  <c:v>22998</c:v>
                </c:pt>
                <c:pt idx="3">
                  <c:v>24611</c:v>
                </c:pt>
                <c:pt idx="4">
                  <c:v>25195</c:v>
                </c:pt>
                <c:pt idx="5">
                  <c:v>22787</c:v>
                </c:pt>
                <c:pt idx="6">
                  <c:v>21510</c:v>
                </c:pt>
                <c:pt idx="7">
                  <c:v>21880</c:v>
                </c:pt>
                <c:pt idx="8">
                  <c:v>22158</c:v>
                </c:pt>
                <c:pt idx="9">
                  <c:v>20306</c:v>
                </c:pt>
                <c:pt idx="10">
                  <c:v>22180</c:v>
                </c:pt>
                <c:pt idx="11">
                  <c:v>21600</c:v>
                </c:pt>
                <c:pt idx="12">
                  <c:v>22400</c:v>
                </c:pt>
                <c:pt idx="13">
                  <c:v>23500</c:v>
                </c:pt>
                <c:pt idx="14">
                  <c:v>20500</c:v>
                </c:pt>
                <c:pt idx="15">
                  <c:v>21300</c:v>
                </c:pt>
                <c:pt idx="16">
                  <c:v>21700</c:v>
                </c:pt>
                <c:pt idx="17">
                  <c:v>21200</c:v>
                </c:pt>
                <c:pt idx="18">
                  <c:v>21500</c:v>
                </c:pt>
                <c:pt idx="19">
                  <c:v>21516</c:v>
                </c:pt>
                <c:pt idx="20">
                  <c:v>20218</c:v>
                </c:pt>
                <c:pt idx="21">
                  <c:v>21540</c:v>
                </c:pt>
                <c:pt idx="22">
                  <c:v>20832</c:v>
                </c:pt>
                <c:pt idx="23">
                  <c:v>20275</c:v>
                </c:pt>
                <c:pt idx="24">
                  <c:v>21303</c:v>
                </c:pt>
                <c:pt idx="25">
                  <c:v>21342</c:v>
                </c:pt>
                <c:pt idx="26">
                  <c:v>21440</c:v>
                </c:pt>
                <c:pt idx="27">
                  <c:v>20782</c:v>
                </c:pt>
                <c:pt idx="28">
                  <c:v>21956</c:v>
                </c:pt>
                <c:pt idx="29">
                  <c:v>23174</c:v>
                </c:pt>
                <c:pt idx="30">
                  <c:v>23045</c:v>
                </c:pt>
                <c:pt idx="31">
                  <c:v>23713</c:v>
                </c:pt>
                <c:pt idx="32">
                  <c:v>24334.46</c:v>
                </c:pt>
                <c:pt idx="33">
                  <c:v>22967.34</c:v>
                </c:pt>
                <c:pt idx="34">
                  <c:v>23345</c:v>
                </c:pt>
                <c:pt idx="35">
                  <c:v>23826</c:v>
                </c:pt>
                <c:pt idx="36" formatCode="#,##0">
                  <c:v>24450</c:v>
                </c:pt>
                <c:pt idx="37" formatCode="#,##0">
                  <c:v>19345.43</c:v>
                </c:pt>
                <c:pt idx="38" formatCode="#,##0">
                  <c:v>19567.185000000001</c:v>
                </c:pt>
                <c:pt idx="39" formatCode="#,##0">
                  <c:v>16992.445</c:v>
                </c:pt>
                <c:pt idx="40" formatCode="#,##0">
                  <c:v>16109.415000000001</c:v>
                </c:pt>
                <c:pt idx="41" formatCode="#,##0">
                  <c:v>20863.900000000001</c:v>
                </c:pt>
                <c:pt idx="42" formatCode="#,##0">
                  <c:v>20924.059999999998</c:v>
                </c:pt>
                <c:pt idx="43" formatCode="#,##0">
                  <c:v>21000</c:v>
                </c:pt>
                <c:pt idx="44" formatCode="#,##0">
                  <c:v>19000</c:v>
                </c:pt>
                <c:pt idx="45" formatCode="#,##0">
                  <c:v>19000</c:v>
                </c:pt>
                <c:pt idx="46" formatCode="#,##0">
                  <c:v>20000</c:v>
                </c:pt>
                <c:pt idx="47" formatCode="#,##0">
                  <c:v>12561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AC!$D$2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AC!$D$4:$D$51</c:f>
              <c:numCache>
                <c:formatCode>#,##0_);\(#,##0\)</c:formatCode>
                <c:ptCount val="48"/>
                <c:pt idx="0">
                  <c:v>21407</c:v>
                </c:pt>
                <c:pt idx="1">
                  <c:v>21507</c:v>
                </c:pt>
                <c:pt idx="2">
                  <c:v>21209</c:v>
                </c:pt>
                <c:pt idx="3">
                  <c:v>22649</c:v>
                </c:pt>
                <c:pt idx="4">
                  <c:v>23896</c:v>
                </c:pt>
                <c:pt idx="5">
                  <c:v>21378</c:v>
                </c:pt>
                <c:pt idx="6">
                  <c:v>21114</c:v>
                </c:pt>
                <c:pt idx="7">
                  <c:v>20962</c:v>
                </c:pt>
                <c:pt idx="8">
                  <c:v>21944</c:v>
                </c:pt>
                <c:pt idx="9">
                  <c:v>20292</c:v>
                </c:pt>
                <c:pt idx="10">
                  <c:v>22304</c:v>
                </c:pt>
                <c:pt idx="11">
                  <c:v>21500</c:v>
                </c:pt>
                <c:pt idx="12">
                  <c:v>22800</c:v>
                </c:pt>
                <c:pt idx="13">
                  <c:v>23900</c:v>
                </c:pt>
                <c:pt idx="14">
                  <c:v>21300</c:v>
                </c:pt>
                <c:pt idx="15">
                  <c:v>20300</c:v>
                </c:pt>
                <c:pt idx="16">
                  <c:v>22800</c:v>
                </c:pt>
                <c:pt idx="17">
                  <c:v>22600</c:v>
                </c:pt>
                <c:pt idx="18">
                  <c:v>23300</c:v>
                </c:pt>
                <c:pt idx="19">
                  <c:v>22901</c:v>
                </c:pt>
                <c:pt idx="20">
                  <c:v>21853</c:v>
                </c:pt>
                <c:pt idx="21">
                  <c:v>24395</c:v>
                </c:pt>
                <c:pt idx="22">
                  <c:v>23723</c:v>
                </c:pt>
                <c:pt idx="23">
                  <c:v>22270</c:v>
                </c:pt>
                <c:pt idx="24">
                  <c:v>23637</c:v>
                </c:pt>
                <c:pt idx="25">
                  <c:v>24048</c:v>
                </c:pt>
                <c:pt idx="26">
                  <c:v>25185</c:v>
                </c:pt>
                <c:pt idx="27">
                  <c:v>24432</c:v>
                </c:pt>
                <c:pt idx="28">
                  <c:v>25461</c:v>
                </c:pt>
                <c:pt idx="29">
                  <c:v>25737</c:v>
                </c:pt>
                <c:pt idx="30">
                  <c:v>26170</c:v>
                </c:pt>
                <c:pt idx="31">
                  <c:v>26180</c:v>
                </c:pt>
                <c:pt idx="32">
                  <c:v>26755.93</c:v>
                </c:pt>
                <c:pt idx="33">
                  <c:v>27965.57</c:v>
                </c:pt>
                <c:pt idx="34">
                  <c:v>26947.97</c:v>
                </c:pt>
                <c:pt idx="35">
                  <c:v>24396</c:v>
                </c:pt>
                <c:pt idx="36" formatCode="#,##0">
                  <c:v>26319</c:v>
                </c:pt>
                <c:pt idx="37" formatCode="#,##0">
                  <c:v>29561.33</c:v>
                </c:pt>
                <c:pt idx="38" formatCode="#,##0">
                  <c:v>30569.114999999998</c:v>
                </c:pt>
                <c:pt idx="39" formatCode="#,##0">
                  <c:v>28684.445</c:v>
                </c:pt>
                <c:pt idx="40" formatCode="#,##0">
                  <c:v>22677.724999999999</c:v>
                </c:pt>
                <c:pt idx="41" formatCode="#,##0">
                  <c:v>23597.5</c:v>
                </c:pt>
                <c:pt idx="42" formatCode="#,##0">
                  <c:v>22888.667799999999</c:v>
                </c:pt>
                <c:pt idx="43" formatCode="#,##0">
                  <c:v>27444.333899999998</c:v>
                </c:pt>
                <c:pt idx="44" formatCode="#,##0">
                  <c:v>32000</c:v>
                </c:pt>
                <c:pt idx="45" formatCode="#,##0">
                  <c:v>29000</c:v>
                </c:pt>
                <c:pt idx="46" formatCode="#,##0">
                  <c:v>26000</c:v>
                </c:pt>
                <c:pt idx="47" formatCode="#,##0">
                  <c:v>20629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327424"/>
        <c:axId val="252328960"/>
      </c:scatterChart>
      <c:valAx>
        <c:axId val="252327424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328960"/>
        <c:crosses val="autoZero"/>
        <c:crossBetween val="midCat"/>
        <c:majorUnit val="10"/>
      </c:valAx>
      <c:valAx>
        <c:axId val="252328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194130085965975E-2"/>
              <c:y val="0.1581953607150457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327424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21355478338489"/>
          <c:y val="0.5940152751176373"/>
          <c:w val="0.25656129016261636"/>
          <c:h val="0.2194327398264406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Quebec Fertilizer Shipments to Agricultural Markets</a:t>
            </a:r>
          </a:p>
        </c:rich>
      </c:tx>
      <c:layout>
        <c:manualLayout>
          <c:xMode val="edge"/>
          <c:yMode val="edge"/>
          <c:x val="0.1420235202471529"/>
          <c:y val="3.78787878787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33897036873345"/>
          <c:y val="0.14772747764931093"/>
          <c:w val="0.78751540104754258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QC!$B$2</c:f>
              <c:strCache>
                <c:ptCount val="1"/>
                <c:pt idx="0">
                  <c:v>Nitrogen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QC!$A$4:$A$51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QC!$B$4:$B$51</c:f>
              <c:numCache>
                <c:formatCode>#,##0</c:formatCode>
                <c:ptCount val="48"/>
                <c:pt idx="0">
                  <c:v>12828</c:v>
                </c:pt>
                <c:pt idx="1">
                  <c:v>15963</c:v>
                </c:pt>
                <c:pt idx="2">
                  <c:v>17873</c:v>
                </c:pt>
                <c:pt idx="3">
                  <c:v>19725</c:v>
                </c:pt>
                <c:pt idx="4">
                  <c:v>22050</c:v>
                </c:pt>
                <c:pt idx="5">
                  <c:v>25687</c:v>
                </c:pt>
                <c:pt idx="6">
                  <c:v>27404</c:v>
                </c:pt>
                <c:pt idx="7">
                  <c:v>27793</c:v>
                </c:pt>
                <c:pt idx="8">
                  <c:v>34120</c:v>
                </c:pt>
                <c:pt idx="9">
                  <c:v>33519</c:v>
                </c:pt>
                <c:pt idx="10">
                  <c:v>40399</c:v>
                </c:pt>
                <c:pt idx="11">
                  <c:v>43400</c:v>
                </c:pt>
                <c:pt idx="12">
                  <c:v>40600</c:v>
                </c:pt>
                <c:pt idx="13">
                  <c:v>49800</c:v>
                </c:pt>
                <c:pt idx="14">
                  <c:v>54930</c:v>
                </c:pt>
                <c:pt idx="15">
                  <c:v>60980</c:v>
                </c:pt>
                <c:pt idx="16">
                  <c:v>64373</c:v>
                </c:pt>
                <c:pt idx="17">
                  <c:v>62437</c:v>
                </c:pt>
                <c:pt idx="18">
                  <c:v>74400</c:v>
                </c:pt>
                <c:pt idx="19">
                  <c:v>83337</c:v>
                </c:pt>
                <c:pt idx="20">
                  <c:v>89443</c:v>
                </c:pt>
                <c:pt idx="21">
                  <c:v>90692</c:v>
                </c:pt>
                <c:pt idx="22">
                  <c:v>94210</c:v>
                </c:pt>
                <c:pt idx="23">
                  <c:v>93462</c:v>
                </c:pt>
                <c:pt idx="24">
                  <c:v>95140</c:v>
                </c:pt>
                <c:pt idx="25">
                  <c:v>91697</c:v>
                </c:pt>
                <c:pt idx="26">
                  <c:v>93328</c:v>
                </c:pt>
                <c:pt idx="27">
                  <c:v>87856</c:v>
                </c:pt>
                <c:pt idx="28">
                  <c:v>83097</c:v>
                </c:pt>
                <c:pt idx="29">
                  <c:v>84348</c:v>
                </c:pt>
                <c:pt idx="30">
                  <c:v>88208</c:v>
                </c:pt>
                <c:pt idx="31">
                  <c:v>89561</c:v>
                </c:pt>
                <c:pt idx="32">
                  <c:v>96464</c:v>
                </c:pt>
                <c:pt idx="33">
                  <c:v>94922</c:v>
                </c:pt>
                <c:pt idx="34">
                  <c:v>93446</c:v>
                </c:pt>
                <c:pt idx="35">
                  <c:v>97965</c:v>
                </c:pt>
                <c:pt idx="36">
                  <c:v>100890</c:v>
                </c:pt>
                <c:pt idx="37">
                  <c:v>97265</c:v>
                </c:pt>
                <c:pt idx="38">
                  <c:v>96855</c:v>
                </c:pt>
                <c:pt idx="39">
                  <c:v>95525</c:v>
                </c:pt>
                <c:pt idx="40">
                  <c:v>88362</c:v>
                </c:pt>
                <c:pt idx="41">
                  <c:v>108699.5</c:v>
                </c:pt>
                <c:pt idx="42">
                  <c:v>108136</c:v>
                </c:pt>
                <c:pt idx="43">
                  <c:v>93132.5</c:v>
                </c:pt>
                <c:pt idx="44">
                  <c:v>97224.5</c:v>
                </c:pt>
                <c:pt idx="45">
                  <c:v>104968.5</c:v>
                </c:pt>
                <c:pt idx="46">
                  <c:v>126042</c:v>
                </c:pt>
                <c:pt idx="47">
                  <c:v>122770.5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QC!$C$2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QC!$A$4:$A$51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QC!$C$4:$C$51</c:f>
              <c:numCache>
                <c:formatCode>#,##0</c:formatCode>
                <c:ptCount val="48"/>
                <c:pt idx="0">
                  <c:v>32465</c:v>
                </c:pt>
                <c:pt idx="1">
                  <c:v>36402</c:v>
                </c:pt>
                <c:pt idx="2">
                  <c:v>35251</c:v>
                </c:pt>
                <c:pt idx="3">
                  <c:v>37981</c:v>
                </c:pt>
                <c:pt idx="4">
                  <c:v>39143</c:v>
                </c:pt>
                <c:pt idx="5">
                  <c:v>39782</c:v>
                </c:pt>
                <c:pt idx="6">
                  <c:v>44460</c:v>
                </c:pt>
                <c:pt idx="7">
                  <c:v>44671</c:v>
                </c:pt>
                <c:pt idx="8">
                  <c:v>48272</c:v>
                </c:pt>
                <c:pt idx="9">
                  <c:v>44928</c:v>
                </c:pt>
                <c:pt idx="10">
                  <c:v>60286</c:v>
                </c:pt>
                <c:pt idx="11">
                  <c:v>60800</c:v>
                </c:pt>
                <c:pt idx="12">
                  <c:v>65700</c:v>
                </c:pt>
                <c:pt idx="13">
                  <c:v>62900</c:v>
                </c:pt>
                <c:pt idx="14">
                  <c:v>62729</c:v>
                </c:pt>
                <c:pt idx="15">
                  <c:v>60623</c:v>
                </c:pt>
                <c:pt idx="16">
                  <c:v>68653</c:v>
                </c:pt>
                <c:pt idx="17">
                  <c:v>67872</c:v>
                </c:pt>
                <c:pt idx="18">
                  <c:v>75689</c:v>
                </c:pt>
                <c:pt idx="19">
                  <c:v>73556</c:v>
                </c:pt>
                <c:pt idx="20">
                  <c:v>77152</c:v>
                </c:pt>
                <c:pt idx="21">
                  <c:v>75404</c:v>
                </c:pt>
                <c:pt idx="22">
                  <c:v>76446</c:v>
                </c:pt>
                <c:pt idx="23">
                  <c:v>75892</c:v>
                </c:pt>
                <c:pt idx="24">
                  <c:v>73466</c:v>
                </c:pt>
                <c:pt idx="25">
                  <c:v>65842</c:v>
                </c:pt>
                <c:pt idx="26">
                  <c:v>69934</c:v>
                </c:pt>
                <c:pt idx="27">
                  <c:v>63820</c:v>
                </c:pt>
                <c:pt idx="28">
                  <c:v>60434</c:v>
                </c:pt>
                <c:pt idx="29">
                  <c:v>57052</c:v>
                </c:pt>
                <c:pt idx="30">
                  <c:v>58842</c:v>
                </c:pt>
                <c:pt idx="31">
                  <c:v>59435</c:v>
                </c:pt>
                <c:pt idx="32">
                  <c:v>58314</c:v>
                </c:pt>
                <c:pt idx="33">
                  <c:v>53903</c:v>
                </c:pt>
                <c:pt idx="34">
                  <c:v>48542</c:v>
                </c:pt>
                <c:pt idx="35">
                  <c:v>48204</c:v>
                </c:pt>
                <c:pt idx="36">
                  <c:v>45275</c:v>
                </c:pt>
                <c:pt idx="37">
                  <c:v>40284</c:v>
                </c:pt>
                <c:pt idx="38">
                  <c:v>37223</c:v>
                </c:pt>
                <c:pt idx="39">
                  <c:v>37552</c:v>
                </c:pt>
                <c:pt idx="40">
                  <c:v>35893</c:v>
                </c:pt>
                <c:pt idx="41">
                  <c:v>39509</c:v>
                </c:pt>
                <c:pt idx="42">
                  <c:v>36372</c:v>
                </c:pt>
                <c:pt idx="43">
                  <c:v>27930</c:v>
                </c:pt>
                <c:pt idx="44">
                  <c:v>38741.5</c:v>
                </c:pt>
                <c:pt idx="45">
                  <c:v>48464</c:v>
                </c:pt>
                <c:pt idx="46">
                  <c:v>39642.5</c:v>
                </c:pt>
                <c:pt idx="47">
                  <c:v>34439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QC!$D$2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QC!$A$4:$A$51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QC!$D$4:$D$51</c:f>
              <c:numCache>
                <c:formatCode>#,##0</c:formatCode>
                <c:ptCount val="48"/>
                <c:pt idx="0">
                  <c:v>29439</c:v>
                </c:pt>
                <c:pt idx="1">
                  <c:v>33614</c:v>
                </c:pt>
                <c:pt idx="2">
                  <c:v>36378</c:v>
                </c:pt>
                <c:pt idx="3">
                  <c:v>39812</c:v>
                </c:pt>
                <c:pt idx="4">
                  <c:v>41409</c:v>
                </c:pt>
                <c:pt idx="5">
                  <c:v>47599</c:v>
                </c:pt>
                <c:pt idx="6">
                  <c:v>47806</c:v>
                </c:pt>
                <c:pt idx="7">
                  <c:v>47822</c:v>
                </c:pt>
                <c:pt idx="8">
                  <c:v>52576</c:v>
                </c:pt>
                <c:pt idx="9">
                  <c:v>50889</c:v>
                </c:pt>
                <c:pt idx="10">
                  <c:v>69577</c:v>
                </c:pt>
                <c:pt idx="11">
                  <c:v>65830</c:v>
                </c:pt>
                <c:pt idx="12">
                  <c:v>63900</c:v>
                </c:pt>
                <c:pt idx="13">
                  <c:v>80700</c:v>
                </c:pt>
                <c:pt idx="14">
                  <c:v>70553</c:v>
                </c:pt>
                <c:pt idx="15">
                  <c:v>68644</c:v>
                </c:pt>
                <c:pt idx="16">
                  <c:v>73738</c:v>
                </c:pt>
                <c:pt idx="17">
                  <c:v>82495</c:v>
                </c:pt>
                <c:pt idx="18">
                  <c:v>83926</c:v>
                </c:pt>
                <c:pt idx="19">
                  <c:v>91457</c:v>
                </c:pt>
                <c:pt idx="20">
                  <c:v>94542</c:v>
                </c:pt>
                <c:pt idx="21">
                  <c:v>94547</c:v>
                </c:pt>
                <c:pt idx="22">
                  <c:v>94525</c:v>
                </c:pt>
                <c:pt idx="23">
                  <c:v>92287</c:v>
                </c:pt>
                <c:pt idx="24">
                  <c:v>88583</c:v>
                </c:pt>
                <c:pt idx="25">
                  <c:v>86541</c:v>
                </c:pt>
                <c:pt idx="26">
                  <c:v>85550</c:v>
                </c:pt>
                <c:pt idx="27">
                  <c:v>77047</c:v>
                </c:pt>
                <c:pt idx="28">
                  <c:v>71471</c:v>
                </c:pt>
                <c:pt idx="29">
                  <c:v>66494</c:v>
                </c:pt>
                <c:pt idx="30">
                  <c:v>69245</c:v>
                </c:pt>
                <c:pt idx="31">
                  <c:v>68090</c:v>
                </c:pt>
                <c:pt idx="32">
                  <c:v>68540</c:v>
                </c:pt>
                <c:pt idx="33">
                  <c:v>65605</c:v>
                </c:pt>
                <c:pt idx="34">
                  <c:v>58529</c:v>
                </c:pt>
                <c:pt idx="35">
                  <c:v>55804</c:v>
                </c:pt>
                <c:pt idx="36">
                  <c:v>56588</c:v>
                </c:pt>
                <c:pt idx="37">
                  <c:v>49959</c:v>
                </c:pt>
                <c:pt idx="38">
                  <c:v>47851</c:v>
                </c:pt>
                <c:pt idx="39">
                  <c:v>45367</c:v>
                </c:pt>
                <c:pt idx="40">
                  <c:v>40369</c:v>
                </c:pt>
                <c:pt idx="41">
                  <c:v>49281.5</c:v>
                </c:pt>
                <c:pt idx="42">
                  <c:v>40168</c:v>
                </c:pt>
                <c:pt idx="43">
                  <c:v>22747</c:v>
                </c:pt>
                <c:pt idx="44">
                  <c:v>36341</c:v>
                </c:pt>
                <c:pt idx="45">
                  <c:v>38922</c:v>
                </c:pt>
                <c:pt idx="46">
                  <c:v>35593.5</c:v>
                </c:pt>
                <c:pt idx="47">
                  <c:v>40371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40640"/>
        <c:axId val="349042176"/>
      </c:scatterChart>
      <c:valAx>
        <c:axId val="349040640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042176"/>
        <c:crosses val="autoZero"/>
        <c:crossBetween val="midCat"/>
        <c:majorUnit val="10"/>
      </c:valAx>
      <c:valAx>
        <c:axId val="34904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0141944735828762E-2"/>
              <c:y val="0.20170473525520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04064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06686338289035"/>
          <c:y val="0.67389904774299902"/>
          <c:w val="0.2883053183181703"/>
          <c:h val="0.1657200494566278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Ontario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ON!$B$2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ON!$A$4:$A$51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ON!$B$4:$B$51</c:f>
              <c:numCache>
                <c:formatCode>#,##0</c:formatCode>
                <c:ptCount val="48"/>
                <c:pt idx="0">
                  <c:v>68000</c:v>
                </c:pt>
                <c:pt idx="1">
                  <c:v>83000</c:v>
                </c:pt>
                <c:pt idx="2">
                  <c:v>98000</c:v>
                </c:pt>
                <c:pt idx="3">
                  <c:v>89000</c:v>
                </c:pt>
                <c:pt idx="4" formatCode="#,##0_);\(#,##0\)">
                  <c:v>122402</c:v>
                </c:pt>
                <c:pt idx="5" formatCode="#,##0_);\(#,##0\)">
                  <c:v>130433</c:v>
                </c:pt>
                <c:pt idx="6" formatCode="#,##0_);\(#,##0\)">
                  <c:v>128919</c:v>
                </c:pt>
                <c:pt idx="7" formatCode="#,##0_);\(#,##0\)">
                  <c:v>127895</c:v>
                </c:pt>
                <c:pt idx="8" formatCode="#,##0_);\(#,##0\)">
                  <c:v>165860</c:v>
                </c:pt>
                <c:pt idx="9" formatCode="#,##0_);\(#,##0\)">
                  <c:v>152952</c:v>
                </c:pt>
                <c:pt idx="10" formatCode="#,##0_);\(#,##0\)">
                  <c:v>161364</c:v>
                </c:pt>
                <c:pt idx="11" formatCode="#,##0_);\(#,##0\)">
                  <c:v>157500</c:v>
                </c:pt>
                <c:pt idx="12" formatCode="#,##0_);\(#,##0\)">
                  <c:v>166900</c:v>
                </c:pt>
                <c:pt idx="13" formatCode="#,##0_);\(#,##0\)">
                  <c:v>174700</c:v>
                </c:pt>
                <c:pt idx="14" formatCode="#,##0_);\(#,##0\)">
                  <c:v>169000</c:v>
                </c:pt>
                <c:pt idx="15" formatCode="#,##0_);\(#,##0\)">
                  <c:v>205600</c:v>
                </c:pt>
                <c:pt idx="16" formatCode="#,##0_);\(#,##0\)">
                  <c:v>200400</c:v>
                </c:pt>
                <c:pt idx="17" formatCode="#,##0_);\(#,##0\)">
                  <c:v>199000</c:v>
                </c:pt>
                <c:pt idx="18" formatCode="#,##0_);\(#,##0\)">
                  <c:v>209300</c:v>
                </c:pt>
                <c:pt idx="19" formatCode="#,##0_);\(#,##0\)">
                  <c:v>237409</c:v>
                </c:pt>
                <c:pt idx="20" formatCode="#,##0_);\(#,##0\)">
                  <c:v>213916</c:v>
                </c:pt>
                <c:pt idx="21" formatCode="#,##0_);\(#,##0\)">
                  <c:v>216466</c:v>
                </c:pt>
                <c:pt idx="22" formatCode="#,##0_);\(#,##0\)">
                  <c:v>210215</c:v>
                </c:pt>
                <c:pt idx="23" formatCode="#,##0_);\(#,##0\)">
                  <c:v>191670</c:v>
                </c:pt>
                <c:pt idx="24" formatCode="#,##0_);\(#,##0\)">
                  <c:v>190013</c:v>
                </c:pt>
                <c:pt idx="25" formatCode="#,##0_);\(#,##0\)">
                  <c:v>174860</c:v>
                </c:pt>
                <c:pt idx="26" formatCode="#,##0_);\(#,##0\)">
                  <c:v>173577</c:v>
                </c:pt>
                <c:pt idx="27" formatCode="#,##0_);\(#,##0\)">
                  <c:v>169587</c:v>
                </c:pt>
                <c:pt idx="28" formatCode="#,##0_);\(#,##0\)">
                  <c:v>168233</c:v>
                </c:pt>
                <c:pt idx="29" formatCode="#,##0_);\(#,##0\)">
                  <c:v>174630</c:v>
                </c:pt>
                <c:pt idx="30" formatCode="#,##0_);\(#,##0\)">
                  <c:v>173884</c:v>
                </c:pt>
                <c:pt idx="31" formatCode="#,##0_);\(#,##0\)">
                  <c:v>155727</c:v>
                </c:pt>
                <c:pt idx="32" formatCode="#,##0_);\(#,##0\)">
                  <c:v>173604.03</c:v>
                </c:pt>
                <c:pt idx="33" formatCode="#,##0_);\(#,##0\)">
                  <c:v>176382</c:v>
                </c:pt>
                <c:pt idx="34" formatCode="#,##0_);\(#,##0\)">
                  <c:v>162513</c:v>
                </c:pt>
                <c:pt idx="35">
                  <c:v>170134</c:v>
                </c:pt>
                <c:pt idx="36">
                  <c:v>165238</c:v>
                </c:pt>
                <c:pt idx="37">
                  <c:v>207986.49999999997</c:v>
                </c:pt>
                <c:pt idx="38">
                  <c:v>194045.00000000003</c:v>
                </c:pt>
                <c:pt idx="39">
                  <c:v>159886.5</c:v>
                </c:pt>
                <c:pt idx="40">
                  <c:v>169736.50000000003</c:v>
                </c:pt>
                <c:pt idx="41">
                  <c:v>189000</c:v>
                </c:pt>
                <c:pt idx="42">
                  <c:v>138000</c:v>
                </c:pt>
                <c:pt idx="43">
                  <c:v>209000</c:v>
                </c:pt>
                <c:pt idx="44">
                  <c:v>215000</c:v>
                </c:pt>
                <c:pt idx="45">
                  <c:v>212000</c:v>
                </c:pt>
                <c:pt idx="46">
                  <c:v>197000</c:v>
                </c:pt>
                <c:pt idx="47">
                  <c:v>231000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ON!$C$2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ON!$A$4:$A$51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ON!$C$4:$C$51</c:f>
              <c:numCache>
                <c:formatCode>#,##0</c:formatCode>
                <c:ptCount val="48"/>
                <c:pt idx="0">
                  <c:v>96000</c:v>
                </c:pt>
                <c:pt idx="1">
                  <c:v>108000</c:v>
                </c:pt>
                <c:pt idx="2">
                  <c:v>109000</c:v>
                </c:pt>
                <c:pt idx="3">
                  <c:v>107000</c:v>
                </c:pt>
                <c:pt idx="4" formatCode="#,##0_);\(#,##0\)">
                  <c:v>113309</c:v>
                </c:pt>
                <c:pt idx="5" formatCode="#,##0_);\(#,##0\)">
                  <c:v>117278</c:v>
                </c:pt>
                <c:pt idx="6" formatCode="#,##0_);\(#,##0\)">
                  <c:v>121307</c:v>
                </c:pt>
                <c:pt idx="7" formatCode="#,##0_);\(#,##0\)">
                  <c:v>128638</c:v>
                </c:pt>
                <c:pt idx="8" formatCode="#,##0_);\(#,##0\)">
                  <c:v>133970</c:v>
                </c:pt>
                <c:pt idx="9" formatCode="#,##0_);\(#,##0\)">
                  <c:v>126036</c:v>
                </c:pt>
                <c:pt idx="10" formatCode="#,##0_);\(#,##0\)">
                  <c:v>145039</c:v>
                </c:pt>
                <c:pt idx="11" formatCode="#,##0_);\(#,##0\)">
                  <c:v>144400</c:v>
                </c:pt>
                <c:pt idx="12" formatCode="#,##0_);\(#,##0\)">
                  <c:v>148900</c:v>
                </c:pt>
                <c:pt idx="13" formatCode="#,##0_);\(#,##0\)">
                  <c:v>169100</c:v>
                </c:pt>
                <c:pt idx="14" formatCode="#,##0_);\(#,##0\)">
                  <c:v>157000</c:v>
                </c:pt>
                <c:pt idx="15" formatCode="#,##0_);\(#,##0\)">
                  <c:v>153100</c:v>
                </c:pt>
                <c:pt idx="16" formatCode="#,##0_);\(#,##0\)">
                  <c:v>155400</c:v>
                </c:pt>
                <c:pt idx="17" formatCode="#,##0_);\(#,##0\)">
                  <c:v>151400</c:v>
                </c:pt>
                <c:pt idx="18" formatCode="#,##0_);\(#,##0\)">
                  <c:v>147300</c:v>
                </c:pt>
                <c:pt idx="19" formatCode="#,##0_);\(#,##0\)">
                  <c:v>152021</c:v>
                </c:pt>
                <c:pt idx="20" formatCode="#,##0_);\(#,##0\)">
                  <c:v>135889</c:v>
                </c:pt>
                <c:pt idx="21" formatCode="#,##0_);\(#,##0\)">
                  <c:v>120677</c:v>
                </c:pt>
                <c:pt idx="22" formatCode="#,##0_);\(#,##0\)">
                  <c:v>117563</c:v>
                </c:pt>
                <c:pt idx="23" formatCode="#,##0_);\(#,##0\)">
                  <c:v>110912</c:v>
                </c:pt>
                <c:pt idx="24" formatCode="#,##0_);\(#,##0\)">
                  <c:v>97954</c:v>
                </c:pt>
                <c:pt idx="25" formatCode="#,##0_);\(#,##0\)">
                  <c:v>102124</c:v>
                </c:pt>
                <c:pt idx="26" formatCode="#,##0_);\(#,##0\)">
                  <c:v>98025</c:v>
                </c:pt>
                <c:pt idx="27" formatCode="#,##0_);\(#,##0\)">
                  <c:v>96876</c:v>
                </c:pt>
                <c:pt idx="28" formatCode="#,##0_);\(#,##0\)">
                  <c:v>87814</c:v>
                </c:pt>
                <c:pt idx="29" formatCode="#,##0_);\(#,##0\)">
                  <c:v>79879</c:v>
                </c:pt>
                <c:pt idx="30" formatCode="#,##0_);\(#,##0\)">
                  <c:v>67394</c:v>
                </c:pt>
                <c:pt idx="31" formatCode="#,##0_);\(#,##0\)">
                  <c:v>70648</c:v>
                </c:pt>
                <c:pt idx="32" formatCode="#,##0_);\(#,##0\)">
                  <c:v>81238.240000000005</c:v>
                </c:pt>
                <c:pt idx="33" formatCode="#,##0_);\(#,##0\)">
                  <c:v>70887</c:v>
                </c:pt>
                <c:pt idx="34" formatCode="#,##0_);\(#,##0\)">
                  <c:v>75902</c:v>
                </c:pt>
                <c:pt idx="35">
                  <c:v>75943</c:v>
                </c:pt>
                <c:pt idx="36">
                  <c:v>74664</c:v>
                </c:pt>
                <c:pt idx="37">
                  <c:v>80018.499999999985</c:v>
                </c:pt>
                <c:pt idx="38">
                  <c:v>92234</c:v>
                </c:pt>
                <c:pt idx="39">
                  <c:v>79231.5</c:v>
                </c:pt>
                <c:pt idx="40">
                  <c:v>76289.5</c:v>
                </c:pt>
                <c:pt idx="41">
                  <c:v>77000</c:v>
                </c:pt>
                <c:pt idx="42">
                  <c:v>79000</c:v>
                </c:pt>
                <c:pt idx="43">
                  <c:v>63000</c:v>
                </c:pt>
                <c:pt idx="44">
                  <c:v>75000</c:v>
                </c:pt>
                <c:pt idx="45">
                  <c:v>107000</c:v>
                </c:pt>
                <c:pt idx="46">
                  <c:v>132000</c:v>
                </c:pt>
                <c:pt idx="47">
                  <c:v>121000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ON!$D$2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ON!$A$4:$A$51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ON!$D$4:$D$51</c:f>
              <c:numCache>
                <c:formatCode>#,##0</c:formatCode>
                <c:ptCount val="48"/>
                <c:pt idx="0">
                  <c:v>86000</c:v>
                </c:pt>
                <c:pt idx="1">
                  <c:v>100000</c:v>
                </c:pt>
                <c:pt idx="2">
                  <c:v>101000</c:v>
                </c:pt>
                <c:pt idx="3">
                  <c:v>100000</c:v>
                </c:pt>
                <c:pt idx="4" formatCode="#,##0_);\(#,##0\)">
                  <c:v>102838</c:v>
                </c:pt>
                <c:pt idx="5" formatCode="#,##0_);\(#,##0\)">
                  <c:v>106750</c:v>
                </c:pt>
                <c:pt idx="6" formatCode="#,##0_);\(#,##0\)">
                  <c:v>107838</c:v>
                </c:pt>
                <c:pt idx="7" formatCode="#,##0_);\(#,##0\)">
                  <c:v>114763</c:v>
                </c:pt>
                <c:pt idx="8" formatCode="#,##0_);\(#,##0\)">
                  <c:v>118495</c:v>
                </c:pt>
                <c:pt idx="9" formatCode="#,##0_);\(#,##0\)">
                  <c:v>120157</c:v>
                </c:pt>
                <c:pt idx="10" formatCode="#,##0_);\(#,##0\)">
                  <c:v>132269</c:v>
                </c:pt>
                <c:pt idx="11" formatCode="#,##0_);\(#,##0\)">
                  <c:v>131200</c:v>
                </c:pt>
                <c:pt idx="12" formatCode="#,##0_);\(#,##0\)">
                  <c:v>154200</c:v>
                </c:pt>
                <c:pt idx="13" formatCode="#,##0_);\(#,##0\)">
                  <c:v>183000</c:v>
                </c:pt>
                <c:pt idx="14" formatCode="#,##0_);\(#,##0\)">
                  <c:v>191000</c:v>
                </c:pt>
                <c:pt idx="15" formatCode="#,##0_);\(#,##0\)">
                  <c:v>210000</c:v>
                </c:pt>
                <c:pt idx="16" formatCode="#,##0_);\(#,##0\)">
                  <c:v>183200</c:v>
                </c:pt>
                <c:pt idx="17" formatCode="#,##0_);\(#,##0\)">
                  <c:v>173000</c:v>
                </c:pt>
                <c:pt idx="18" formatCode="#,##0_);\(#,##0\)">
                  <c:v>209000</c:v>
                </c:pt>
                <c:pt idx="19" formatCode="#,##0_);\(#,##0\)">
                  <c:v>216156</c:v>
                </c:pt>
                <c:pt idx="20" formatCode="#,##0_);\(#,##0\)">
                  <c:v>186698</c:v>
                </c:pt>
                <c:pt idx="21" formatCode="#,##0_);\(#,##0\)">
                  <c:v>183269</c:v>
                </c:pt>
                <c:pt idx="22" formatCode="#,##0_);\(#,##0\)">
                  <c:v>204496</c:v>
                </c:pt>
                <c:pt idx="23" formatCode="#,##0_);\(#,##0\)">
                  <c:v>165246</c:v>
                </c:pt>
                <c:pt idx="24" formatCode="#,##0_);\(#,##0\)">
                  <c:v>166008</c:v>
                </c:pt>
                <c:pt idx="25" formatCode="#,##0_);\(#,##0\)">
                  <c:v>151231</c:v>
                </c:pt>
                <c:pt idx="26" formatCode="#,##0_);\(#,##0\)">
                  <c:v>135351</c:v>
                </c:pt>
                <c:pt idx="27" formatCode="#,##0_);\(#,##0\)">
                  <c:v>139323</c:v>
                </c:pt>
                <c:pt idx="28" formatCode="#,##0_);\(#,##0\)">
                  <c:v>144284</c:v>
                </c:pt>
                <c:pt idx="29" formatCode="#,##0_);\(#,##0\)">
                  <c:v>126823</c:v>
                </c:pt>
                <c:pt idx="30" formatCode="#,##0_);\(#,##0\)">
                  <c:v>129595</c:v>
                </c:pt>
                <c:pt idx="31" formatCode="#,##0_);\(#,##0\)">
                  <c:v>117951</c:v>
                </c:pt>
                <c:pt idx="32" formatCode="#,##0_);\(#,##0\)">
                  <c:v>136773.15</c:v>
                </c:pt>
                <c:pt idx="33" formatCode="#,##0_);\(#,##0\)">
                  <c:v>128175</c:v>
                </c:pt>
                <c:pt idx="34" formatCode="#,##0_);\(#,##0\)">
                  <c:v>119284</c:v>
                </c:pt>
                <c:pt idx="35">
                  <c:v>112236</c:v>
                </c:pt>
                <c:pt idx="36">
                  <c:v>115511</c:v>
                </c:pt>
                <c:pt idx="37">
                  <c:v>109050.5</c:v>
                </c:pt>
                <c:pt idx="38">
                  <c:v>136402.49999999997</c:v>
                </c:pt>
                <c:pt idx="39">
                  <c:v>126088</c:v>
                </c:pt>
                <c:pt idx="40">
                  <c:v>118901.5</c:v>
                </c:pt>
                <c:pt idx="41">
                  <c:v>143000</c:v>
                </c:pt>
                <c:pt idx="42">
                  <c:v>108000</c:v>
                </c:pt>
                <c:pt idx="43">
                  <c:v>67000</c:v>
                </c:pt>
                <c:pt idx="44">
                  <c:v>104000</c:v>
                </c:pt>
                <c:pt idx="45">
                  <c:v>114000</c:v>
                </c:pt>
                <c:pt idx="46">
                  <c:v>97000</c:v>
                </c:pt>
                <c:pt idx="47">
                  <c:v>118000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76800"/>
        <c:axId val="349286784"/>
      </c:scatterChart>
      <c:valAx>
        <c:axId val="349276800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286784"/>
        <c:crosses val="autoZero"/>
        <c:crossBetween val="midCat"/>
        <c:majorUnit val="10"/>
      </c:valAx>
      <c:valAx>
        <c:axId val="34928678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27680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93902026520744"/>
          <c:y val="0.64762912775437953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Manitoba -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MB!$B$2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MB!$A$4:$A$51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MB!$B$4:$B$51</c:f>
              <c:numCache>
                <c:formatCode>#,##0</c:formatCode>
                <c:ptCount val="48"/>
                <c:pt idx="0">
                  <c:v>26762</c:v>
                </c:pt>
                <c:pt idx="1">
                  <c:v>34719</c:v>
                </c:pt>
                <c:pt idx="2">
                  <c:v>52083</c:v>
                </c:pt>
                <c:pt idx="3">
                  <c:v>30196</c:v>
                </c:pt>
                <c:pt idx="4">
                  <c:v>30256</c:v>
                </c:pt>
                <c:pt idx="5">
                  <c:v>44905</c:v>
                </c:pt>
                <c:pt idx="6">
                  <c:v>47390</c:v>
                </c:pt>
                <c:pt idx="7">
                  <c:v>71430</c:v>
                </c:pt>
                <c:pt idx="8">
                  <c:v>87586</c:v>
                </c:pt>
                <c:pt idx="9">
                  <c:v>91365</c:v>
                </c:pt>
                <c:pt idx="10">
                  <c:v>118962</c:v>
                </c:pt>
                <c:pt idx="11">
                  <c:v>106962</c:v>
                </c:pt>
                <c:pt idx="12">
                  <c:v>136857</c:v>
                </c:pt>
                <c:pt idx="13">
                  <c:v>176021</c:v>
                </c:pt>
                <c:pt idx="14">
                  <c:v>172374</c:v>
                </c:pt>
                <c:pt idx="15">
                  <c:v>154448</c:v>
                </c:pt>
                <c:pt idx="16">
                  <c:v>167107</c:v>
                </c:pt>
                <c:pt idx="17">
                  <c:v>171453</c:v>
                </c:pt>
                <c:pt idx="18">
                  <c:v>205114</c:v>
                </c:pt>
                <c:pt idx="19">
                  <c:v>236089</c:v>
                </c:pt>
                <c:pt idx="20">
                  <c:v>235960</c:v>
                </c:pt>
                <c:pt idx="21">
                  <c:v>222500</c:v>
                </c:pt>
                <c:pt idx="22">
                  <c:v>248010</c:v>
                </c:pt>
                <c:pt idx="23">
                  <c:v>221422</c:v>
                </c:pt>
                <c:pt idx="24">
                  <c:v>232597</c:v>
                </c:pt>
                <c:pt idx="25">
                  <c:v>259890</c:v>
                </c:pt>
                <c:pt idx="26">
                  <c:v>263505</c:v>
                </c:pt>
                <c:pt idx="27">
                  <c:v>286347</c:v>
                </c:pt>
                <c:pt idx="28">
                  <c:v>302106</c:v>
                </c:pt>
                <c:pt idx="29">
                  <c:v>304889</c:v>
                </c:pt>
                <c:pt idx="30">
                  <c:v>312350</c:v>
                </c:pt>
                <c:pt idx="31">
                  <c:v>325710</c:v>
                </c:pt>
                <c:pt idx="32">
                  <c:v>335015</c:v>
                </c:pt>
                <c:pt idx="33">
                  <c:v>324465</c:v>
                </c:pt>
                <c:pt idx="34">
                  <c:v>326933</c:v>
                </c:pt>
                <c:pt idx="35">
                  <c:v>301984</c:v>
                </c:pt>
                <c:pt idx="36">
                  <c:v>309726</c:v>
                </c:pt>
                <c:pt idx="37">
                  <c:v>339870.00000000006</c:v>
                </c:pt>
                <c:pt idx="38">
                  <c:v>334860</c:v>
                </c:pt>
                <c:pt idx="39">
                  <c:v>298090</c:v>
                </c:pt>
                <c:pt idx="40">
                  <c:v>261849.429549344</c:v>
                </c:pt>
                <c:pt idx="41">
                  <c:v>329000</c:v>
                </c:pt>
                <c:pt idx="42">
                  <c:v>351000</c:v>
                </c:pt>
                <c:pt idx="43">
                  <c:v>310000</c:v>
                </c:pt>
                <c:pt idx="44">
                  <c:v>354000</c:v>
                </c:pt>
                <c:pt idx="45">
                  <c:v>314000</c:v>
                </c:pt>
                <c:pt idx="46">
                  <c:v>328000</c:v>
                </c:pt>
                <c:pt idx="47">
                  <c:v>388000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MB!$C$2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MB!$A$4:$A$51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MB!$C$4:$C$51</c:f>
              <c:numCache>
                <c:formatCode>#,##0</c:formatCode>
                <c:ptCount val="48"/>
                <c:pt idx="0">
                  <c:v>37769</c:v>
                </c:pt>
                <c:pt idx="1">
                  <c:v>41195</c:v>
                </c:pt>
                <c:pt idx="2">
                  <c:v>48642</c:v>
                </c:pt>
                <c:pt idx="3">
                  <c:v>26821</c:v>
                </c:pt>
                <c:pt idx="4">
                  <c:v>28644</c:v>
                </c:pt>
                <c:pt idx="5">
                  <c:v>41300</c:v>
                </c:pt>
                <c:pt idx="6">
                  <c:v>39643</c:v>
                </c:pt>
                <c:pt idx="7">
                  <c:v>57201</c:v>
                </c:pt>
                <c:pt idx="8">
                  <c:v>70672</c:v>
                </c:pt>
                <c:pt idx="9">
                  <c:v>73815</c:v>
                </c:pt>
                <c:pt idx="10">
                  <c:v>71887</c:v>
                </c:pt>
                <c:pt idx="11">
                  <c:v>68660</c:v>
                </c:pt>
                <c:pt idx="12">
                  <c:v>82454</c:v>
                </c:pt>
                <c:pt idx="13">
                  <c:v>94460</c:v>
                </c:pt>
                <c:pt idx="14">
                  <c:v>94447</c:v>
                </c:pt>
                <c:pt idx="15">
                  <c:v>91922</c:v>
                </c:pt>
                <c:pt idx="16">
                  <c:v>85520</c:v>
                </c:pt>
                <c:pt idx="17">
                  <c:v>84963</c:v>
                </c:pt>
                <c:pt idx="18">
                  <c:v>103319</c:v>
                </c:pt>
                <c:pt idx="19">
                  <c:v>105915</c:v>
                </c:pt>
                <c:pt idx="20">
                  <c:v>105429</c:v>
                </c:pt>
                <c:pt idx="21">
                  <c:v>96980</c:v>
                </c:pt>
                <c:pt idx="22">
                  <c:v>110573</c:v>
                </c:pt>
                <c:pt idx="23">
                  <c:v>99500</c:v>
                </c:pt>
                <c:pt idx="24">
                  <c:v>104192</c:v>
                </c:pt>
                <c:pt idx="25">
                  <c:v>103614</c:v>
                </c:pt>
                <c:pt idx="26">
                  <c:v>103043</c:v>
                </c:pt>
                <c:pt idx="27">
                  <c:v>112366</c:v>
                </c:pt>
                <c:pt idx="28">
                  <c:v>117840</c:v>
                </c:pt>
                <c:pt idx="29">
                  <c:v>117984</c:v>
                </c:pt>
                <c:pt idx="30">
                  <c:v>120554</c:v>
                </c:pt>
                <c:pt idx="31">
                  <c:v>128161</c:v>
                </c:pt>
                <c:pt idx="32">
                  <c:v>124997</c:v>
                </c:pt>
                <c:pt idx="33">
                  <c:v>117788</c:v>
                </c:pt>
                <c:pt idx="34">
                  <c:v>116188</c:v>
                </c:pt>
                <c:pt idx="35">
                  <c:v>106923</c:v>
                </c:pt>
                <c:pt idx="36">
                  <c:v>106355</c:v>
                </c:pt>
                <c:pt idx="37">
                  <c:v>152460</c:v>
                </c:pt>
                <c:pt idx="38">
                  <c:v>134280</c:v>
                </c:pt>
                <c:pt idx="39">
                  <c:v>106700</c:v>
                </c:pt>
                <c:pt idx="40">
                  <c:v>106680</c:v>
                </c:pt>
                <c:pt idx="41">
                  <c:v>128000</c:v>
                </c:pt>
                <c:pt idx="42">
                  <c:v>128000</c:v>
                </c:pt>
                <c:pt idx="43">
                  <c:v>98000</c:v>
                </c:pt>
                <c:pt idx="44">
                  <c:v>113000</c:v>
                </c:pt>
                <c:pt idx="45">
                  <c:v>111000</c:v>
                </c:pt>
                <c:pt idx="46">
                  <c:v>107000</c:v>
                </c:pt>
                <c:pt idx="47">
                  <c:v>127000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MB!$D$2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MB!$A$4:$A$51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MB!$D$4:$D$51</c:f>
              <c:numCache>
                <c:formatCode>#,##0</c:formatCode>
                <c:ptCount val="48"/>
                <c:pt idx="0">
                  <c:v>686</c:v>
                </c:pt>
                <c:pt idx="1">
                  <c:v>1129</c:v>
                </c:pt>
                <c:pt idx="2">
                  <c:v>1416</c:v>
                </c:pt>
                <c:pt idx="3">
                  <c:v>1192</c:v>
                </c:pt>
                <c:pt idx="4">
                  <c:v>1412</c:v>
                </c:pt>
                <c:pt idx="5">
                  <c:v>1323</c:v>
                </c:pt>
                <c:pt idx="6">
                  <c:v>1363</c:v>
                </c:pt>
                <c:pt idx="7">
                  <c:v>1710</c:v>
                </c:pt>
                <c:pt idx="8">
                  <c:v>1316</c:v>
                </c:pt>
                <c:pt idx="9">
                  <c:v>2331</c:v>
                </c:pt>
                <c:pt idx="10">
                  <c:v>2918</c:v>
                </c:pt>
                <c:pt idx="11">
                  <c:v>1952</c:v>
                </c:pt>
                <c:pt idx="12">
                  <c:v>8901</c:v>
                </c:pt>
                <c:pt idx="13">
                  <c:v>12757</c:v>
                </c:pt>
                <c:pt idx="14">
                  <c:v>19459</c:v>
                </c:pt>
                <c:pt idx="15">
                  <c:v>20517</c:v>
                </c:pt>
                <c:pt idx="16">
                  <c:v>21526</c:v>
                </c:pt>
                <c:pt idx="17">
                  <c:v>16383</c:v>
                </c:pt>
                <c:pt idx="18">
                  <c:v>17661</c:v>
                </c:pt>
                <c:pt idx="19">
                  <c:v>20568</c:v>
                </c:pt>
                <c:pt idx="20">
                  <c:v>19396</c:v>
                </c:pt>
                <c:pt idx="21">
                  <c:v>20649</c:v>
                </c:pt>
                <c:pt idx="22">
                  <c:v>24662</c:v>
                </c:pt>
                <c:pt idx="23">
                  <c:v>22575</c:v>
                </c:pt>
                <c:pt idx="24">
                  <c:v>24473</c:v>
                </c:pt>
                <c:pt idx="25">
                  <c:v>24082</c:v>
                </c:pt>
                <c:pt idx="26">
                  <c:v>19477</c:v>
                </c:pt>
                <c:pt idx="27">
                  <c:v>27530</c:v>
                </c:pt>
                <c:pt idx="28">
                  <c:v>28050</c:v>
                </c:pt>
                <c:pt idx="29">
                  <c:v>29211</c:v>
                </c:pt>
                <c:pt idx="30">
                  <c:v>27550</c:v>
                </c:pt>
                <c:pt idx="31">
                  <c:v>33620</c:v>
                </c:pt>
                <c:pt idx="32">
                  <c:v>41653</c:v>
                </c:pt>
                <c:pt idx="33">
                  <c:v>42357</c:v>
                </c:pt>
                <c:pt idx="34">
                  <c:v>41571</c:v>
                </c:pt>
                <c:pt idx="35">
                  <c:v>34686</c:v>
                </c:pt>
                <c:pt idx="36">
                  <c:v>36506</c:v>
                </c:pt>
                <c:pt idx="37">
                  <c:v>62099.999999999993</c:v>
                </c:pt>
                <c:pt idx="38">
                  <c:v>56970</c:v>
                </c:pt>
                <c:pt idx="39">
                  <c:v>69300</c:v>
                </c:pt>
                <c:pt idx="40">
                  <c:v>32640</c:v>
                </c:pt>
                <c:pt idx="41">
                  <c:v>79000</c:v>
                </c:pt>
                <c:pt idx="42">
                  <c:v>62500</c:v>
                </c:pt>
                <c:pt idx="43">
                  <c:v>46000</c:v>
                </c:pt>
                <c:pt idx="44">
                  <c:v>34000</c:v>
                </c:pt>
                <c:pt idx="45">
                  <c:v>42000</c:v>
                </c:pt>
                <c:pt idx="46">
                  <c:v>40000</c:v>
                </c:pt>
                <c:pt idx="47">
                  <c:v>56000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688960"/>
        <c:axId val="349690496"/>
      </c:scatterChart>
      <c:valAx>
        <c:axId val="349688960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690496"/>
        <c:crosses val="autoZero"/>
        <c:crossBetween val="midCat"/>
        <c:majorUnit val="10"/>
      </c:valAx>
      <c:valAx>
        <c:axId val="3496904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68896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13551196273875"/>
          <c:y val="0.22782110976974118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Saskatchewan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SK!$B$2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SK!$A$4:$A$51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SK!$B$4:$B$51</c:f>
              <c:numCache>
                <c:formatCode>#,##0</c:formatCode>
                <c:ptCount val="48"/>
                <c:pt idx="0">
                  <c:v>31153</c:v>
                </c:pt>
                <c:pt idx="1">
                  <c:v>43680</c:v>
                </c:pt>
                <c:pt idx="2">
                  <c:v>40491</c:v>
                </c:pt>
                <c:pt idx="3">
                  <c:v>18733</c:v>
                </c:pt>
                <c:pt idx="4">
                  <c:v>10052</c:v>
                </c:pt>
                <c:pt idx="5">
                  <c:v>15750</c:v>
                </c:pt>
                <c:pt idx="6">
                  <c:v>20707</c:v>
                </c:pt>
                <c:pt idx="7">
                  <c:v>35482</c:v>
                </c:pt>
                <c:pt idx="8">
                  <c:v>49328</c:v>
                </c:pt>
                <c:pt idx="9">
                  <c:v>55700</c:v>
                </c:pt>
                <c:pt idx="10">
                  <c:v>56351</c:v>
                </c:pt>
                <c:pt idx="11">
                  <c:v>66658</c:v>
                </c:pt>
                <c:pt idx="12">
                  <c:v>104825</c:v>
                </c:pt>
                <c:pt idx="13">
                  <c:v>138128</c:v>
                </c:pt>
                <c:pt idx="14">
                  <c:v>142700</c:v>
                </c:pt>
                <c:pt idx="15">
                  <c:v>167734</c:v>
                </c:pt>
                <c:pt idx="16">
                  <c:v>191974</c:v>
                </c:pt>
                <c:pt idx="17">
                  <c:v>222499</c:v>
                </c:pt>
                <c:pt idx="18">
                  <c:v>289261</c:v>
                </c:pt>
                <c:pt idx="19">
                  <c:v>296395</c:v>
                </c:pt>
                <c:pt idx="20">
                  <c:v>317800</c:v>
                </c:pt>
                <c:pt idx="21">
                  <c:v>274815</c:v>
                </c:pt>
                <c:pt idx="22">
                  <c:v>266044</c:v>
                </c:pt>
                <c:pt idx="23">
                  <c:v>244723</c:v>
                </c:pt>
                <c:pt idx="24">
                  <c:v>274194</c:v>
                </c:pt>
                <c:pt idx="25">
                  <c:v>247346</c:v>
                </c:pt>
                <c:pt idx="26">
                  <c:v>309678</c:v>
                </c:pt>
                <c:pt idx="27">
                  <c:v>329335</c:v>
                </c:pt>
                <c:pt idx="28">
                  <c:v>401477</c:v>
                </c:pt>
                <c:pt idx="29">
                  <c:v>446576</c:v>
                </c:pt>
                <c:pt idx="30">
                  <c:v>517829</c:v>
                </c:pt>
                <c:pt idx="31">
                  <c:v>600552</c:v>
                </c:pt>
                <c:pt idx="32">
                  <c:v>536963</c:v>
                </c:pt>
                <c:pt idx="33">
                  <c:v>501725</c:v>
                </c:pt>
                <c:pt idx="34">
                  <c:v>543998</c:v>
                </c:pt>
                <c:pt idx="35">
                  <c:v>531064</c:v>
                </c:pt>
                <c:pt idx="36">
                  <c:v>494785</c:v>
                </c:pt>
                <c:pt idx="37">
                  <c:v>564110.00000000012</c:v>
                </c:pt>
                <c:pt idx="38">
                  <c:v>535520.00000000012</c:v>
                </c:pt>
                <c:pt idx="39">
                  <c:v>535780</c:v>
                </c:pt>
                <c:pt idx="40">
                  <c:v>540643.48545350821</c:v>
                </c:pt>
                <c:pt idx="41">
                  <c:v>577000</c:v>
                </c:pt>
                <c:pt idx="42">
                  <c:v>705000</c:v>
                </c:pt>
                <c:pt idx="43">
                  <c:v>660000</c:v>
                </c:pt>
                <c:pt idx="44">
                  <c:v>645000</c:v>
                </c:pt>
                <c:pt idx="45">
                  <c:v>702000</c:v>
                </c:pt>
                <c:pt idx="46">
                  <c:v>893000</c:v>
                </c:pt>
                <c:pt idx="47">
                  <c:v>983000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SK!$C$2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SK!$A$4:$A$51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SK!$C$4:$C$51</c:f>
              <c:numCache>
                <c:formatCode>#,##0</c:formatCode>
                <c:ptCount val="48"/>
                <c:pt idx="0">
                  <c:v>68708</c:v>
                </c:pt>
                <c:pt idx="1">
                  <c:v>78339</c:v>
                </c:pt>
                <c:pt idx="2">
                  <c:v>87903</c:v>
                </c:pt>
                <c:pt idx="3">
                  <c:v>45024</c:v>
                </c:pt>
                <c:pt idx="4">
                  <c:v>20423</c:v>
                </c:pt>
                <c:pt idx="5">
                  <c:v>34331</c:v>
                </c:pt>
                <c:pt idx="6">
                  <c:v>40201</c:v>
                </c:pt>
                <c:pt idx="7">
                  <c:v>65686</c:v>
                </c:pt>
                <c:pt idx="8">
                  <c:v>94070</c:v>
                </c:pt>
                <c:pt idx="9">
                  <c:v>106527</c:v>
                </c:pt>
                <c:pt idx="10">
                  <c:v>89252</c:v>
                </c:pt>
                <c:pt idx="11">
                  <c:v>88340</c:v>
                </c:pt>
                <c:pt idx="12">
                  <c:v>117653</c:v>
                </c:pt>
                <c:pt idx="13">
                  <c:v>125409</c:v>
                </c:pt>
                <c:pt idx="14">
                  <c:v>115530</c:v>
                </c:pt>
                <c:pt idx="15">
                  <c:v>140053</c:v>
                </c:pt>
                <c:pt idx="16">
                  <c:v>143185</c:v>
                </c:pt>
                <c:pt idx="17">
                  <c:v>160593</c:v>
                </c:pt>
                <c:pt idx="18">
                  <c:v>186296</c:v>
                </c:pt>
                <c:pt idx="19">
                  <c:v>184961</c:v>
                </c:pt>
                <c:pt idx="20">
                  <c:v>185537</c:v>
                </c:pt>
                <c:pt idx="21">
                  <c:v>157335</c:v>
                </c:pt>
                <c:pt idx="22">
                  <c:v>157939</c:v>
                </c:pt>
                <c:pt idx="23">
                  <c:v>143860</c:v>
                </c:pt>
                <c:pt idx="24">
                  <c:v>149461</c:v>
                </c:pt>
                <c:pt idx="25">
                  <c:v>133700</c:v>
                </c:pt>
                <c:pt idx="26">
                  <c:v>145383</c:v>
                </c:pt>
                <c:pt idx="27">
                  <c:v>154692</c:v>
                </c:pt>
                <c:pt idx="28">
                  <c:v>173052</c:v>
                </c:pt>
                <c:pt idx="29">
                  <c:v>190487</c:v>
                </c:pt>
                <c:pt idx="30">
                  <c:v>216413</c:v>
                </c:pt>
                <c:pt idx="31">
                  <c:v>241370</c:v>
                </c:pt>
                <c:pt idx="32">
                  <c:v>241739</c:v>
                </c:pt>
                <c:pt idx="33">
                  <c:v>213445</c:v>
                </c:pt>
                <c:pt idx="34">
                  <c:v>217074</c:v>
                </c:pt>
                <c:pt idx="35">
                  <c:v>215167</c:v>
                </c:pt>
                <c:pt idx="36">
                  <c:v>204105</c:v>
                </c:pt>
                <c:pt idx="37">
                  <c:v>233120</c:v>
                </c:pt>
                <c:pt idx="38">
                  <c:v>257240</c:v>
                </c:pt>
                <c:pt idx="39">
                  <c:v>234160</c:v>
                </c:pt>
                <c:pt idx="40">
                  <c:v>226240</c:v>
                </c:pt>
                <c:pt idx="41">
                  <c:v>210000</c:v>
                </c:pt>
                <c:pt idx="42">
                  <c:v>226000</c:v>
                </c:pt>
                <c:pt idx="43">
                  <c:v>207000</c:v>
                </c:pt>
                <c:pt idx="44">
                  <c:v>208000</c:v>
                </c:pt>
                <c:pt idx="45">
                  <c:v>226000</c:v>
                </c:pt>
                <c:pt idx="46">
                  <c:v>285000</c:v>
                </c:pt>
                <c:pt idx="47">
                  <c:v>298000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SK!$D$2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SK!$A$4:$A$51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SK!$D$4:$D$51</c:f>
              <c:numCache>
                <c:formatCode>#,##0</c:formatCode>
                <c:ptCount val="48"/>
                <c:pt idx="0">
                  <c:v>252</c:v>
                </c:pt>
                <c:pt idx="1">
                  <c:v>393</c:v>
                </c:pt>
                <c:pt idx="2">
                  <c:v>628</c:v>
                </c:pt>
                <c:pt idx="3">
                  <c:v>155</c:v>
                </c:pt>
                <c:pt idx="4">
                  <c:v>128</c:v>
                </c:pt>
                <c:pt idx="5">
                  <c:v>200</c:v>
                </c:pt>
                <c:pt idx="6">
                  <c:v>4575</c:v>
                </c:pt>
                <c:pt idx="7">
                  <c:v>290</c:v>
                </c:pt>
                <c:pt idx="8">
                  <c:v>636</c:v>
                </c:pt>
                <c:pt idx="9">
                  <c:v>582</c:v>
                </c:pt>
                <c:pt idx="10">
                  <c:v>764</c:v>
                </c:pt>
                <c:pt idx="11">
                  <c:v>382</c:v>
                </c:pt>
                <c:pt idx="12">
                  <c:v>638</c:v>
                </c:pt>
                <c:pt idx="13">
                  <c:v>3121</c:v>
                </c:pt>
                <c:pt idx="14">
                  <c:v>7382</c:v>
                </c:pt>
                <c:pt idx="15">
                  <c:v>9922</c:v>
                </c:pt>
                <c:pt idx="16">
                  <c:v>11738</c:v>
                </c:pt>
                <c:pt idx="17">
                  <c:v>7703</c:v>
                </c:pt>
                <c:pt idx="18">
                  <c:v>9276</c:v>
                </c:pt>
                <c:pt idx="19">
                  <c:v>11549</c:v>
                </c:pt>
                <c:pt idx="20">
                  <c:v>12724</c:v>
                </c:pt>
                <c:pt idx="21">
                  <c:v>12415</c:v>
                </c:pt>
                <c:pt idx="22">
                  <c:v>18967</c:v>
                </c:pt>
                <c:pt idx="23">
                  <c:v>11726</c:v>
                </c:pt>
                <c:pt idx="24">
                  <c:v>12374</c:v>
                </c:pt>
                <c:pt idx="25">
                  <c:v>9537</c:v>
                </c:pt>
                <c:pt idx="26">
                  <c:v>9071</c:v>
                </c:pt>
                <c:pt idx="27">
                  <c:v>13233</c:v>
                </c:pt>
                <c:pt idx="28">
                  <c:v>12547</c:v>
                </c:pt>
                <c:pt idx="29">
                  <c:v>14494</c:v>
                </c:pt>
                <c:pt idx="30">
                  <c:v>17643</c:v>
                </c:pt>
                <c:pt idx="31">
                  <c:v>18792</c:v>
                </c:pt>
                <c:pt idx="32">
                  <c:v>25058</c:v>
                </c:pt>
                <c:pt idx="33">
                  <c:v>26041</c:v>
                </c:pt>
                <c:pt idx="34">
                  <c:v>28594</c:v>
                </c:pt>
                <c:pt idx="35">
                  <c:v>30317</c:v>
                </c:pt>
                <c:pt idx="36">
                  <c:v>30186</c:v>
                </c:pt>
                <c:pt idx="37">
                  <c:v>45239.999999999993</c:v>
                </c:pt>
                <c:pt idx="38">
                  <c:v>52200</c:v>
                </c:pt>
                <c:pt idx="39">
                  <c:v>46019.999999999993</c:v>
                </c:pt>
                <c:pt idx="40">
                  <c:v>31470</c:v>
                </c:pt>
                <c:pt idx="41">
                  <c:v>29352.5</c:v>
                </c:pt>
                <c:pt idx="42">
                  <c:v>27234.999999999996</c:v>
                </c:pt>
                <c:pt idx="43">
                  <c:v>25117.499999999996</c:v>
                </c:pt>
                <c:pt idx="44">
                  <c:v>22999.999999999996</c:v>
                </c:pt>
                <c:pt idx="45">
                  <c:v>28000</c:v>
                </c:pt>
                <c:pt idx="46">
                  <c:v>46000</c:v>
                </c:pt>
                <c:pt idx="47">
                  <c:v>50000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60480"/>
        <c:axId val="349066368"/>
      </c:scatterChart>
      <c:valAx>
        <c:axId val="349060480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066368"/>
        <c:crosses val="autoZero"/>
        <c:crossBetween val="midCat"/>
        <c:majorUnit val="10"/>
      </c:valAx>
      <c:valAx>
        <c:axId val="349066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06048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62298787796034"/>
          <c:y val="0.331294895867427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Alberta - Fertilizer Shipments to Agricultural Markets</a:t>
            </a:r>
          </a:p>
        </c:rich>
      </c:tx>
      <c:layout>
        <c:manualLayout>
          <c:xMode val="edge"/>
          <c:yMode val="edge"/>
          <c:x val="0.14634091619461106"/>
          <c:y val="5.2695599096624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29202793370241"/>
          <c:y val="0.15520416022763525"/>
          <c:w val="0.77741360633346601"/>
          <c:h val="0.71591008399281453"/>
        </c:manualLayout>
      </c:layout>
      <c:scatterChart>
        <c:scatterStyle val="lineMarker"/>
        <c:varyColors val="0"/>
        <c:ser>
          <c:idx val="0"/>
          <c:order val="0"/>
          <c:tx>
            <c:strRef>
              <c:f>AB!$B$2</c:f>
              <c:strCache>
                <c:ptCount val="1"/>
                <c:pt idx="0">
                  <c:v>Nitrogen (N)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AB!$A$4:$A$51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AB!$B$4:$B$51</c:f>
              <c:numCache>
                <c:formatCode>#,##0</c:formatCode>
                <c:ptCount val="48"/>
                <c:pt idx="0">
                  <c:v>58168</c:v>
                </c:pt>
                <c:pt idx="1">
                  <c:v>78342</c:v>
                </c:pt>
                <c:pt idx="2">
                  <c:v>91426</c:v>
                </c:pt>
                <c:pt idx="3">
                  <c:v>70582</c:v>
                </c:pt>
                <c:pt idx="4">
                  <c:v>58651</c:v>
                </c:pt>
                <c:pt idx="5">
                  <c:v>80999</c:v>
                </c:pt>
                <c:pt idx="6">
                  <c:v>85909</c:v>
                </c:pt>
                <c:pt idx="7">
                  <c:v>121738</c:v>
                </c:pt>
                <c:pt idx="8">
                  <c:v>145043</c:v>
                </c:pt>
                <c:pt idx="9">
                  <c:v>166399</c:v>
                </c:pt>
                <c:pt idx="10">
                  <c:v>180508</c:v>
                </c:pt>
                <c:pt idx="11">
                  <c:v>194691</c:v>
                </c:pt>
                <c:pt idx="12">
                  <c:v>222215</c:v>
                </c:pt>
                <c:pt idx="13">
                  <c:v>247611</c:v>
                </c:pt>
                <c:pt idx="14">
                  <c:v>249603</c:v>
                </c:pt>
                <c:pt idx="15">
                  <c:v>302154</c:v>
                </c:pt>
                <c:pt idx="16">
                  <c:v>299360</c:v>
                </c:pt>
                <c:pt idx="17">
                  <c:v>303815</c:v>
                </c:pt>
                <c:pt idx="18">
                  <c:v>335906</c:v>
                </c:pt>
                <c:pt idx="19">
                  <c:v>353469</c:v>
                </c:pt>
                <c:pt idx="20">
                  <c:v>308908</c:v>
                </c:pt>
                <c:pt idx="21">
                  <c:v>289186</c:v>
                </c:pt>
                <c:pt idx="22">
                  <c:v>315796</c:v>
                </c:pt>
                <c:pt idx="23">
                  <c:v>346536</c:v>
                </c:pt>
                <c:pt idx="24">
                  <c:v>352218</c:v>
                </c:pt>
                <c:pt idx="25">
                  <c:v>337094</c:v>
                </c:pt>
                <c:pt idx="26">
                  <c:v>356776</c:v>
                </c:pt>
                <c:pt idx="27">
                  <c:v>373962</c:v>
                </c:pt>
                <c:pt idx="28">
                  <c:v>395974</c:v>
                </c:pt>
                <c:pt idx="29">
                  <c:v>385805</c:v>
                </c:pt>
                <c:pt idx="30">
                  <c:v>430782</c:v>
                </c:pt>
                <c:pt idx="31">
                  <c:v>438695</c:v>
                </c:pt>
                <c:pt idx="32">
                  <c:v>467754</c:v>
                </c:pt>
                <c:pt idx="33">
                  <c:v>476389</c:v>
                </c:pt>
                <c:pt idx="34">
                  <c:v>508287</c:v>
                </c:pt>
                <c:pt idx="35">
                  <c:v>442936</c:v>
                </c:pt>
                <c:pt idx="36">
                  <c:v>457627</c:v>
                </c:pt>
                <c:pt idx="37">
                  <c:v>416650.00000000006</c:v>
                </c:pt>
                <c:pt idx="38">
                  <c:v>444760</c:v>
                </c:pt>
                <c:pt idx="39">
                  <c:v>460190</c:v>
                </c:pt>
                <c:pt idx="40">
                  <c:v>530590.41072447249</c:v>
                </c:pt>
                <c:pt idx="41">
                  <c:v>500000</c:v>
                </c:pt>
                <c:pt idx="42">
                  <c:v>555000</c:v>
                </c:pt>
                <c:pt idx="43">
                  <c:v>543000</c:v>
                </c:pt>
                <c:pt idx="44">
                  <c:v>562000</c:v>
                </c:pt>
                <c:pt idx="45">
                  <c:v>626000</c:v>
                </c:pt>
                <c:pt idx="46">
                  <c:v>702000</c:v>
                </c:pt>
                <c:pt idx="47">
                  <c:v>722000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AB!$C$2</c:f>
              <c:strCache>
                <c:ptCount val="1"/>
                <c:pt idx="0">
                  <c:v>Phosphate (P2O5)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AB!$C$4:$C$51</c:f>
              <c:numCache>
                <c:formatCode>#,##0</c:formatCode>
                <c:ptCount val="48"/>
                <c:pt idx="0">
                  <c:v>65713</c:v>
                </c:pt>
                <c:pt idx="1">
                  <c:v>78056</c:v>
                </c:pt>
                <c:pt idx="2">
                  <c:v>87202</c:v>
                </c:pt>
                <c:pt idx="3">
                  <c:v>65504</c:v>
                </c:pt>
                <c:pt idx="4">
                  <c:v>46382</c:v>
                </c:pt>
                <c:pt idx="5">
                  <c:v>61983</c:v>
                </c:pt>
                <c:pt idx="6">
                  <c:v>64772</c:v>
                </c:pt>
                <c:pt idx="7">
                  <c:v>87721</c:v>
                </c:pt>
                <c:pt idx="8">
                  <c:v>113404</c:v>
                </c:pt>
                <c:pt idx="9">
                  <c:v>118884</c:v>
                </c:pt>
                <c:pt idx="10">
                  <c:v>104972</c:v>
                </c:pt>
                <c:pt idx="11">
                  <c:v>108972</c:v>
                </c:pt>
                <c:pt idx="12">
                  <c:v>129701</c:v>
                </c:pt>
                <c:pt idx="13">
                  <c:v>119724</c:v>
                </c:pt>
                <c:pt idx="14">
                  <c:v>134181</c:v>
                </c:pt>
                <c:pt idx="15">
                  <c:v>154623</c:v>
                </c:pt>
                <c:pt idx="16">
                  <c:v>148418</c:v>
                </c:pt>
                <c:pt idx="17">
                  <c:v>162294</c:v>
                </c:pt>
                <c:pt idx="18">
                  <c:v>166831</c:v>
                </c:pt>
                <c:pt idx="19">
                  <c:v>174067</c:v>
                </c:pt>
                <c:pt idx="20">
                  <c:v>154600</c:v>
                </c:pt>
                <c:pt idx="21">
                  <c:v>140197</c:v>
                </c:pt>
                <c:pt idx="22">
                  <c:v>137369</c:v>
                </c:pt>
                <c:pt idx="23">
                  <c:v>148954</c:v>
                </c:pt>
                <c:pt idx="24">
                  <c:v>154816</c:v>
                </c:pt>
                <c:pt idx="25">
                  <c:v>140180</c:v>
                </c:pt>
                <c:pt idx="26">
                  <c:v>139257</c:v>
                </c:pt>
                <c:pt idx="27">
                  <c:v>148213</c:v>
                </c:pt>
                <c:pt idx="28">
                  <c:v>161706</c:v>
                </c:pt>
                <c:pt idx="29">
                  <c:v>148670</c:v>
                </c:pt>
                <c:pt idx="30">
                  <c:v>161225</c:v>
                </c:pt>
                <c:pt idx="31">
                  <c:v>166403</c:v>
                </c:pt>
                <c:pt idx="32">
                  <c:v>179338</c:v>
                </c:pt>
                <c:pt idx="33">
                  <c:v>178832</c:v>
                </c:pt>
                <c:pt idx="34">
                  <c:v>176871</c:v>
                </c:pt>
                <c:pt idx="35">
                  <c:v>155106</c:v>
                </c:pt>
                <c:pt idx="36">
                  <c:v>168781</c:v>
                </c:pt>
                <c:pt idx="37">
                  <c:v>132459.99999999997</c:v>
                </c:pt>
                <c:pt idx="38">
                  <c:v>144859.99999999997</c:v>
                </c:pt>
                <c:pt idx="39">
                  <c:v>157800</c:v>
                </c:pt>
                <c:pt idx="40">
                  <c:v>153680</c:v>
                </c:pt>
                <c:pt idx="41">
                  <c:v>173000</c:v>
                </c:pt>
                <c:pt idx="42">
                  <c:v>176000</c:v>
                </c:pt>
                <c:pt idx="43">
                  <c:v>158000</c:v>
                </c:pt>
                <c:pt idx="44">
                  <c:v>172000</c:v>
                </c:pt>
                <c:pt idx="45">
                  <c:v>197000</c:v>
                </c:pt>
                <c:pt idx="46">
                  <c:v>209000</c:v>
                </c:pt>
                <c:pt idx="47">
                  <c:v>221000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AB!$D$2</c:f>
              <c:strCache>
                <c:ptCount val="1"/>
                <c:pt idx="0">
                  <c:v>Potash (K2O)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AB!$A$4:$A$51</c:f>
              <c:numCache>
                <c:formatCode>General</c:formatCode>
                <c:ptCount val="4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</c:numCache>
            </c:numRef>
          </c:xVal>
          <c:yVal>
            <c:numRef>
              <c:f>AB!$D$4:$D$51</c:f>
              <c:numCache>
                <c:formatCode>#,##0</c:formatCode>
                <c:ptCount val="48"/>
                <c:pt idx="0">
                  <c:v>271</c:v>
                </c:pt>
                <c:pt idx="1">
                  <c:v>746</c:v>
                </c:pt>
                <c:pt idx="2">
                  <c:v>1372</c:v>
                </c:pt>
                <c:pt idx="3">
                  <c:v>863</c:v>
                </c:pt>
                <c:pt idx="4">
                  <c:v>1292</c:v>
                </c:pt>
                <c:pt idx="5">
                  <c:v>1581</c:v>
                </c:pt>
                <c:pt idx="6">
                  <c:v>2529</c:v>
                </c:pt>
                <c:pt idx="7">
                  <c:v>1229</c:v>
                </c:pt>
                <c:pt idx="8">
                  <c:v>2114</c:v>
                </c:pt>
                <c:pt idx="9">
                  <c:v>3262</c:v>
                </c:pt>
                <c:pt idx="10">
                  <c:v>7268</c:v>
                </c:pt>
                <c:pt idx="11">
                  <c:v>2282</c:v>
                </c:pt>
                <c:pt idx="12">
                  <c:v>13775</c:v>
                </c:pt>
                <c:pt idx="13">
                  <c:v>15374</c:v>
                </c:pt>
                <c:pt idx="14">
                  <c:v>24798</c:v>
                </c:pt>
                <c:pt idx="15">
                  <c:v>23434</c:v>
                </c:pt>
                <c:pt idx="16">
                  <c:v>22604</c:v>
                </c:pt>
                <c:pt idx="17">
                  <c:v>26098</c:v>
                </c:pt>
                <c:pt idx="18">
                  <c:v>27467</c:v>
                </c:pt>
                <c:pt idx="19">
                  <c:v>27420</c:v>
                </c:pt>
                <c:pt idx="20">
                  <c:v>28282</c:v>
                </c:pt>
                <c:pt idx="21">
                  <c:v>26348</c:v>
                </c:pt>
                <c:pt idx="22">
                  <c:v>29199</c:v>
                </c:pt>
                <c:pt idx="23">
                  <c:v>32530</c:v>
                </c:pt>
                <c:pt idx="24">
                  <c:v>36410</c:v>
                </c:pt>
                <c:pt idx="25">
                  <c:v>35007</c:v>
                </c:pt>
                <c:pt idx="26">
                  <c:v>29094</c:v>
                </c:pt>
                <c:pt idx="27">
                  <c:v>36633</c:v>
                </c:pt>
                <c:pt idx="28">
                  <c:v>39446</c:v>
                </c:pt>
                <c:pt idx="29">
                  <c:v>40625</c:v>
                </c:pt>
                <c:pt idx="30">
                  <c:v>45616</c:v>
                </c:pt>
                <c:pt idx="31">
                  <c:v>44094</c:v>
                </c:pt>
                <c:pt idx="32">
                  <c:v>54976</c:v>
                </c:pt>
                <c:pt idx="33">
                  <c:v>61614</c:v>
                </c:pt>
                <c:pt idx="34">
                  <c:v>57535</c:v>
                </c:pt>
                <c:pt idx="35">
                  <c:v>52117</c:v>
                </c:pt>
                <c:pt idx="36">
                  <c:v>53718</c:v>
                </c:pt>
                <c:pt idx="37">
                  <c:v>61470</c:v>
                </c:pt>
                <c:pt idx="38">
                  <c:v>65910</c:v>
                </c:pt>
                <c:pt idx="39">
                  <c:v>67710</c:v>
                </c:pt>
                <c:pt idx="40">
                  <c:v>46440</c:v>
                </c:pt>
                <c:pt idx="41">
                  <c:v>45330</c:v>
                </c:pt>
                <c:pt idx="42">
                  <c:v>44220</c:v>
                </c:pt>
                <c:pt idx="43">
                  <c:v>43110</c:v>
                </c:pt>
                <c:pt idx="44">
                  <c:v>42000</c:v>
                </c:pt>
                <c:pt idx="45">
                  <c:v>54000</c:v>
                </c:pt>
                <c:pt idx="46">
                  <c:v>55000</c:v>
                </c:pt>
                <c:pt idx="47">
                  <c:v>68000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534080"/>
        <c:axId val="349535616"/>
      </c:scatterChart>
      <c:valAx>
        <c:axId val="349534080"/>
        <c:scaling>
          <c:orientation val="minMax"/>
          <c:max val="2013"/>
          <c:min val="1963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535616"/>
        <c:crosses val="autoZero"/>
        <c:crossBetween val="midCat"/>
        <c:majorUnit val="10"/>
      </c:valAx>
      <c:valAx>
        <c:axId val="3495356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Nutrient Shipments, metric tonnes</a:t>
                </a:r>
              </a:p>
            </c:rich>
          </c:tx>
          <c:layout>
            <c:manualLayout>
              <c:xMode val="edge"/>
              <c:yMode val="edge"/>
              <c:x val="1.5316675325028103E-2"/>
              <c:y val="0.169306154487698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49534080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57481832112026"/>
          <c:y val="0.23077750365824648"/>
          <c:w val="0.34216282473099657"/>
          <c:h val="0.19602305786543053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1</xdr:row>
      <xdr:rowOff>142874</xdr:rowOff>
    </xdr:from>
    <xdr:to>
      <xdr:col>17</xdr:col>
      <xdr:colOff>409575</xdr:colOff>
      <xdr:row>27</xdr:row>
      <xdr:rowOff>114300</xdr:rowOff>
    </xdr:to>
    <xdr:graphicFrame macro="">
      <xdr:nvGraphicFramePr>
        <xdr:cNvPr id="10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133350</xdr:rowOff>
    </xdr:from>
    <xdr:to>
      <xdr:col>19</xdr:col>
      <xdr:colOff>314325</xdr:colOff>
      <xdr:row>28</xdr:row>
      <xdr:rowOff>152400</xdr:rowOff>
    </xdr:to>
    <xdr:graphicFrame macro="">
      <xdr:nvGraphicFramePr>
        <xdr:cNvPr id="8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552449</xdr:colOff>
      <xdr:row>4</xdr:row>
      <xdr:rowOff>114300</xdr:rowOff>
    </xdr:from>
    <xdr:to>
      <xdr:col>27</xdr:col>
      <xdr:colOff>257175</xdr:colOff>
      <xdr:row>33</xdr:row>
      <xdr:rowOff>28575</xdr:rowOff>
    </xdr:to>
    <xdr:graphicFrame macro="">
      <xdr:nvGraphicFramePr>
        <xdr:cNvPr id="6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123632</xdr:rowOff>
    </xdr:from>
    <xdr:to>
      <xdr:col>9</xdr:col>
      <xdr:colOff>304800</xdr:colOff>
      <xdr:row>21</xdr:row>
      <xdr:rowOff>85724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557"/>
          <a:ext cx="5791200" cy="35149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21</xdr:row>
      <xdr:rowOff>100366</xdr:rowOff>
    </xdr:from>
    <xdr:to>
      <xdr:col>9</xdr:col>
      <xdr:colOff>342899</xdr:colOff>
      <xdr:row>46</xdr:row>
      <xdr:rowOff>104408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4" y="3815116"/>
          <a:ext cx="5800725" cy="40807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4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</xdr:row>
      <xdr:rowOff>9526</xdr:rowOff>
    </xdr:from>
    <xdr:to>
      <xdr:col>16</xdr:col>
      <xdr:colOff>600075</xdr:colOff>
      <xdr:row>29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r.gc.ca/policy/cdnfert/text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gr.gc.ca/policy/cdnfert/text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gr.gc.ca/policy/cdnfert/tex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gr.gc.ca/policy/cdnfert/tex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gr.gc.ca/policy/cdnfert/text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gr.gc.ca/policy/cdnfert/tex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gr.gc.ca/policy/cdnfert/text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gr.gc.ca/policy/cdnfert/text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gr.gc.ca/policy/cdnfert/text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workbookViewId="0">
      <selection activeCell="K40" sqref="K40"/>
    </sheetView>
  </sheetViews>
  <sheetFormatPr defaultRowHeight="12.75"/>
  <cols>
    <col min="1" max="2" width="8.85546875" style="84" customWidth="1"/>
    <col min="3" max="3" width="14" style="84" customWidth="1"/>
    <col min="4" max="4" width="13.7109375" style="84" customWidth="1"/>
    <col min="5" max="6" width="8.85546875" style="84" customWidth="1"/>
  </cols>
  <sheetData>
    <row r="1" spans="1:24">
      <c r="B1" s="70" t="s">
        <v>14</v>
      </c>
      <c r="C1" s="4" t="s">
        <v>126</v>
      </c>
      <c r="D1" s="4" t="s">
        <v>4</v>
      </c>
      <c r="U1" s="4" t="s">
        <v>128</v>
      </c>
      <c r="V1" s="4" t="s">
        <v>126</v>
      </c>
      <c r="W1" s="4" t="s">
        <v>4</v>
      </c>
    </row>
    <row r="2" spans="1:24">
      <c r="A2" s="3" t="s">
        <v>1</v>
      </c>
      <c r="B2" s="4" t="s">
        <v>128</v>
      </c>
      <c r="C2" s="4" t="s">
        <v>126</v>
      </c>
      <c r="D2" s="4" t="s">
        <v>4</v>
      </c>
      <c r="U2" s="4" t="s">
        <v>5</v>
      </c>
      <c r="V2" s="4" t="s">
        <v>5</v>
      </c>
      <c r="W2" s="4" t="s">
        <v>5</v>
      </c>
    </row>
    <row r="3" spans="1:24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24">
      <c r="A4" s="84">
        <v>1966</v>
      </c>
      <c r="B4" s="6">
        <f>SUM(EC!B4,PP!B4)</f>
        <v>211108</v>
      </c>
      <c r="C4" s="6">
        <f>SUM(EC!C4,PP!C4)</f>
        <v>325856</v>
      </c>
      <c r="D4" s="6">
        <f>SUM(EC!D4,PP!D4)</f>
        <v>138202</v>
      </c>
      <c r="E4" s="43" t="s">
        <v>73</v>
      </c>
      <c r="G4" s="5"/>
      <c r="H4" s="5"/>
    </row>
    <row r="5" spans="1:24">
      <c r="A5" s="84">
        <v>1967</v>
      </c>
      <c r="B5" s="6">
        <f>SUM(EC!B5,PP!B5)</f>
        <v>269396</v>
      </c>
      <c r="C5" s="6">
        <f>SUM(EC!C5,PP!C5)</f>
        <v>366813</v>
      </c>
      <c r="D5" s="6">
        <f>SUM(EC!D5,PP!D5)</f>
        <v>158071</v>
      </c>
      <c r="E5" s="43" t="s">
        <v>73</v>
      </c>
      <c r="G5" s="5"/>
      <c r="H5" s="5"/>
    </row>
    <row r="6" spans="1:24">
      <c r="A6" s="84">
        <v>1968</v>
      </c>
      <c r="B6" s="6">
        <f>SUM(EC!B6,PP!B6)</f>
        <v>312216</v>
      </c>
      <c r="C6" s="6">
        <f>SUM(EC!C6,PP!C6)</f>
        <v>391768</v>
      </c>
      <c r="D6" s="6">
        <f>SUM(EC!D6,PP!D6)</f>
        <v>162393</v>
      </c>
      <c r="E6" s="43" t="s">
        <v>73</v>
      </c>
      <c r="G6" s="5"/>
      <c r="H6" s="5"/>
    </row>
    <row r="7" spans="1:24">
      <c r="A7" s="84">
        <v>1969</v>
      </c>
      <c r="B7" s="6">
        <f>SUM(EC!B7,PP!B7)</f>
        <v>243969</v>
      </c>
      <c r="C7" s="6">
        <f>SUM(EC!C7,PP!C7)</f>
        <v>307537</v>
      </c>
      <c r="D7" s="6">
        <f>SUM(EC!D7,PP!D7)</f>
        <v>165088</v>
      </c>
      <c r="E7" s="43" t="s">
        <v>73</v>
      </c>
      <c r="G7" s="5"/>
      <c r="H7" s="5"/>
    </row>
    <row r="8" spans="1:24">
      <c r="A8" s="84">
        <v>1970</v>
      </c>
      <c r="B8" s="6">
        <f>SUM(EC!B8,PP!B8)</f>
        <v>259096</v>
      </c>
      <c r="C8" s="6">
        <f>SUM(EC!C8,PP!C8)</f>
        <v>273096</v>
      </c>
      <c r="D8" s="6">
        <f>SUM(EC!D8,PP!D8)</f>
        <v>170975</v>
      </c>
      <c r="E8" s="43" t="s">
        <v>73</v>
      </c>
      <c r="G8" s="5"/>
      <c r="H8" s="5"/>
      <c r="U8" s="4"/>
      <c r="V8" s="4"/>
      <c r="W8" s="4"/>
    </row>
    <row r="9" spans="1:24">
      <c r="A9" s="84">
        <v>1971</v>
      </c>
      <c r="B9" s="6">
        <f>SUM(EC!B9,PP!B9)</f>
        <v>312501</v>
      </c>
      <c r="C9" s="6">
        <f>SUM(EC!C9,PP!C9)</f>
        <v>317463</v>
      </c>
      <c r="D9" s="6">
        <f>SUM(EC!D9,PP!D9)</f>
        <v>178831</v>
      </c>
      <c r="E9" s="43" t="s">
        <v>73</v>
      </c>
      <c r="G9" s="5"/>
      <c r="H9" s="5"/>
      <c r="U9" s="4"/>
      <c r="V9" s="4"/>
      <c r="W9" s="4"/>
    </row>
    <row r="10" spans="1:24">
      <c r="A10" s="84">
        <v>1972</v>
      </c>
      <c r="B10" s="6">
        <f>SUM(EC!B10,PP!B10)</f>
        <v>325133</v>
      </c>
      <c r="C10" s="6">
        <f>SUM(EC!C10,PP!C10)</f>
        <v>331893</v>
      </c>
      <c r="D10" s="6">
        <f>SUM(EC!D10,PP!D10)</f>
        <v>185225</v>
      </c>
      <c r="E10" s="43" t="s">
        <v>73</v>
      </c>
      <c r="G10" s="5"/>
      <c r="H10" s="5"/>
      <c r="T10" s="8"/>
      <c r="U10" s="8"/>
      <c r="V10" s="8"/>
      <c r="W10" s="8"/>
      <c r="X10" s="8"/>
    </row>
    <row r="11" spans="1:24">
      <c r="A11" s="84">
        <v>1973</v>
      </c>
      <c r="B11" s="6">
        <f>SUM(EC!B11,PP!B11)</f>
        <v>399020</v>
      </c>
      <c r="C11" s="6">
        <f>SUM(EC!C11,PP!C11)</f>
        <v>405797</v>
      </c>
      <c r="D11" s="6">
        <f>SUM(EC!D11,PP!D11)</f>
        <v>186776</v>
      </c>
      <c r="E11" s="43" t="s">
        <v>73</v>
      </c>
      <c r="G11" s="5"/>
      <c r="H11" s="5"/>
      <c r="T11" s="8"/>
      <c r="U11" s="8"/>
      <c r="V11" s="8"/>
      <c r="W11" s="8"/>
      <c r="X11" s="8"/>
    </row>
    <row r="12" spans="1:24">
      <c r="A12" s="84">
        <v>1974</v>
      </c>
      <c r="B12" s="6">
        <f>SUM(EC!B12,PP!B12)</f>
        <v>498665</v>
      </c>
      <c r="C12" s="6">
        <f>SUM(EC!C12,PP!C12)</f>
        <v>482546</v>
      </c>
      <c r="D12" s="6">
        <f>SUM(EC!D12,PP!D12)</f>
        <v>197081</v>
      </c>
      <c r="E12" s="43" t="s">
        <v>73</v>
      </c>
      <c r="G12" s="5"/>
      <c r="H12" s="5"/>
      <c r="T12" s="8"/>
      <c r="U12" s="8"/>
      <c r="V12" s="8"/>
      <c r="W12" s="8"/>
      <c r="X12" s="8"/>
    </row>
    <row r="13" spans="1:24">
      <c r="A13" s="84">
        <v>1975</v>
      </c>
      <c r="B13" s="6">
        <f>SUM(EC!B13,PP!B13)</f>
        <v>515348</v>
      </c>
      <c r="C13" s="6">
        <f>SUM(EC!C13,PP!C13)</f>
        <v>490496</v>
      </c>
      <c r="D13" s="6">
        <f>SUM(EC!D13,PP!D13)</f>
        <v>197513</v>
      </c>
      <c r="E13" s="43" t="s">
        <v>73</v>
      </c>
      <c r="G13" s="5"/>
      <c r="H13" s="5"/>
      <c r="T13" s="8"/>
      <c r="U13" s="8"/>
      <c r="V13" s="8"/>
      <c r="W13" s="8"/>
      <c r="X13" s="8"/>
    </row>
    <row r="14" spans="1:24">
      <c r="A14" s="84">
        <v>1976</v>
      </c>
      <c r="B14" s="6">
        <f>SUM(EC!B14,PP!B14)</f>
        <v>574118</v>
      </c>
      <c r="C14" s="6">
        <f>SUM(EC!C14,PP!C14)</f>
        <v>493616</v>
      </c>
      <c r="D14" s="6">
        <f>SUM(EC!D14,PP!D14)</f>
        <v>235100</v>
      </c>
      <c r="E14" s="43" t="s">
        <v>73</v>
      </c>
      <c r="G14" s="5"/>
      <c r="H14" s="5"/>
      <c r="T14" s="8"/>
      <c r="U14" s="8"/>
      <c r="V14" s="8"/>
      <c r="W14" s="8"/>
      <c r="X14" s="8"/>
    </row>
    <row r="15" spans="1:24">
      <c r="A15" s="84">
        <v>1977</v>
      </c>
      <c r="B15" s="6">
        <f>SUM(EC!B15,PP!B15)</f>
        <v>585504</v>
      </c>
      <c r="C15" s="6">
        <f>SUM(EC!C15,PP!C15)</f>
        <v>492772</v>
      </c>
      <c r="D15" s="6">
        <f>SUM(EC!D15,PP!D15)</f>
        <v>223146</v>
      </c>
      <c r="E15" s="43" t="s">
        <v>73</v>
      </c>
      <c r="G15" s="5"/>
      <c r="H15" s="5"/>
      <c r="T15" s="8"/>
      <c r="U15" s="8"/>
      <c r="V15" s="8"/>
      <c r="W15" s="8"/>
      <c r="X15" s="8"/>
    </row>
    <row r="16" spans="1:24">
      <c r="A16" s="84">
        <v>1978</v>
      </c>
      <c r="B16" s="6">
        <f>SUM(EC!B16,PP!B16)</f>
        <v>689697</v>
      </c>
      <c r="C16" s="6">
        <f>SUM(EC!C16,PP!C16)</f>
        <v>566808</v>
      </c>
      <c r="D16" s="6">
        <f>SUM(EC!D16,PP!D16)</f>
        <v>264214</v>
      </c>
      <c r="E16" s="43" t="s">
        <v>73</v>
      </c>
      <c r="G16" s="5"/>
      <c r="H16" s="5"/>
      <c r="T16" s="8"/>
      <c r="U16" s="8"/>
      <c r="V16" s="8"/>
      <c r="W16" s="8"/>
      <c r="X16" s="8"/>
    </row>
    <row r="17" spans="1:24">
      <c r="A17" s="84">
        <v>1979</v>
      </c>
      <c r="B17" s="6">
        <f>SUM(EC!B17,PP!B17)</f>
        <v>805060</v>
      </c>
      <c r="C17" s="6">
        <f>SUM(EC!C17,PP!C17)</f>
        <v>595093</v>
      </c>
      <c r="D17" s="6">
        <f>SUM(EC!D17,PP!D17)</f>
        <v>318852</v>
      </c>
      <c r="E17" s="43" t="s">
        <v>73</v>
      </c>
      <c r="G17" s="5"/>
      <c r="H17" s="5"/>
      <c r="T17" s="8"/>
      <c r="U17" s="8"/>
      <c r="V17" s="8"/>
      <c r="W17" s="8"/>
      <c r="X17" s="8"/>
    </row>
    <row r="18" spans="1:24">
      <c r="A18" s="84">
        <v>1980</v>
      </c>
      <c r="B18" s="6">
        <f>SUM(EC!B18,PP!B18)</f>
        <v>806277</v>
      </c>
      <c r="C18" s="6">
        <f>SUM(EC!C18,PP!C18)</f>
        <v>584358</v>
      </c>
      <c r="D18" s="6">
        <f>SUM(EC!D18,PP!D18)</f>
        <v>334539</v>
      </c>
      <c r="E18" s="43" t="s">
        <v>73</v>
      </c>
      <c r="G18" s="5"/>
      <c r="H18" s="5"/>
      <c r="T18" s="8"/>
      <c r="U18" s="8"/>
      <c r="V18" s="8"/>
      <c r="W18" s="8"/>
      <c r="X18" s="8"/>
    </row>
    <row r="19" spans="1:24">
      <c r="A19" s="84">
        <v>1981</v>
      </c>
      <c r="B19" s="6">
        <f>SUM(EC!B19,PP!B19)</f>
        <v>888736</v>
      </c>
      <c r="C19" s="6">
        <f>SUM(EC!C19,PP!C19)</f>
        <v>621998</v>
      </c>
      <c r="D19" s="6">
        <f>SUM(EC!D19,PP!D19)</f>
        <v>353173</v>
      </c>
      <c r="E19" s="43" t="s">
        <v>73</v>
      </c>
      <c r="G19" s="5"/>
      <c r="H19" s="5"/>
      <c r="T19" s="8"/>
      <c r="U19" s="8"/>
      <c r="V19" s="8"/>
      <c r="W19" s="8"/>
      <c r="X19" s="8"/>
    </row>
    <row r="20" spans="1:24">
      <c r="A20" s="84">
        <v>1982</v>
      </c>
      <c r="B20" s="6">
        <f>SUM(EC!B20,PP!B20)</f>
        <v>942241</v>
      </c>
      <c r="C20" s="6">
        <f>SUM(EC!C20,PP!C20)</f>
        <v>622823</v>
      </c>
      <c r="D20" s="6">
        <f>SUM(EC!D20,PP!D20)</f>
        <v>335568</v>
      </c>
      <c r="E20" s="43" t="s">
        <v>73</v>
      </c>
      <c r="G20" s="5"/>
      <c r="H20" s="5"/>
      <c r="T20" s="8"/>
      <c r="U20" s="8"/>
      <c r="V20" s="8"/>
      <c r="W20" s="8"/>
      <c r="X20" s="8"/>
    </row>
    <row r="21" spans="1:24">
      <c r="A21" s="84">
        <v>1983</v>
      </c>
      <c r="B21" s="6">
        <f>SUM(EC!B21,PP!B21)</f>
        <v>978667</v>
      </c>
      <c r="C21" s="6">
        <f>SUM(EC!C21,PP!C21)</f>
        <v>648350</v>
      </c>
      <c r="D21" s="6">
        <f>SUM(EC!D21,PP!D21)</f>
        <v>328284</v>
      </c>
      <c r="E21" s="43" t="s">
        <v>73</v>
      </c>
      <c r="G21" s="7"/>
      <c r="H21" s="7"/>
      <c r="T21" s="8"/>
      <c r="U21" s="8"/>
      <c r="V21" s="8"/>
      <c r="W21" s="8"/>
      <c r="X21" s="8"/>
    </row>
    <row r="22" spans="1:24">
      <c r="A22" s="84">
        <v>1984</v>
      </c>
      <c r="B22" s="6">
        <f>SUM(EC!B22,PP!B22)</f>
        <v>1134081</v>
      </c>
      <c r="C22" s="6">
        <f>SUM(EC!C22,PP!C22)</f>
        <v>700946</v>
      </c>
      <c r="D22" s="6">
        <f>SUM(EC!D22,PP!D22)</f>
        <v>370604</v>
      </c>
      <c r="E22" s="43" t="s">
        <v>73</v>
      </c>
      <c r="T22" s="8"/>
      <c r="U22" s="8"/>
      <c r="V22" s="8"/>
      <c r="W22" s="8"/>
      <c r="X22" s="8"/>
    </row>
    <row r="23" spans="1:24">
      <c r="A23" s="84">
        <v>1985</v>
      </c>
      <c r="B23" s="6">
        <f>SUM(EC!B23,PP!B23)</f>
        <v>1225106</v>
      </c>
      <c r="C23" s="6">
        <f>SUM(EC!C23,PP!C23)</f>
        <v>710289</v>
      </c>
      <c r="D23" s="6">
        <f>SUM(EC!D23,PP!D23)</f>
        <v>391277</v>
      </c>
      <c r="E23" s="43" t="s">
        <v>73</v>
      </c>
      <c r="T23" s="8"/>
      <c r="U23" s="8"/>
      <c r="V23" s="8"/>
      <c r="W23" s="8"/>
      <c r="X23" s="8"/>
    </row>
    <row r="24" spans="1:24">
      <c r="A24" s="84">
        <v>1986</v>
      </c>
      <c r="B24" s="6">
        <f>SUM(EC!B24,PP!B24)</f>
        <v>1187184</v>
      </c>
      <c r="C24" s="6">
        <f>SUM(EC!C24,PP!C24)</f>
        <v>678825</v>
      </c>
      <c r="D24" s="6">
        <f>SUM(EC!D24,PP!D24)</f>
        <v>363495</v>
      </c>
      <c r="E24" s="43" t="s">
        <v>73</v>
      </c>
      <c r="T24" s="8"/>
      <c r="U24" s="8"/>
      <c r="V24" s="8"/>
      <c r="W24" s="8"/>
      <c r="X24" s="8"/>
    </row>
    <row r="25" spans="1:24">
      <c r="A25" s="84">
        <v>1987</v>
      </c>
      <c r="B25" s="6">
        <f>SUM(EC!B25,PP!B25)</f>
        <v>1117569</v>
      </c>
      <c r="C25" s="6">
        <f>SUM(EC!C25,PP!C25)</f>
        <v>613133</v>
      </c>
      <c r="D25" s="6">
        <f>SUM(EC!D25,PP!D25)</f>
        <v>362533</v>
      </c>
      <c r="E25" s="43" t="s">
        <v>73</v>
      </c>
      <c r="T25" s="8"/>
      <c r="U25" s="8"/>
      <c r="V25" s="8"/>
      <c r="W25" s="8"/>
      <c r="X25" s="8"/>
    </row>
    <row r="26" spans="1:24">
      <c r="A26" s="84">
        <v>1988</v>
      </c>
      <c r="B26" s="6">
        <f>SUM(EC!B26,PP!B26)</f>
        <v>1157111</v>
      </c>
      <c r="C26" s="6">
        <f>SUM(EC!C26,PP!C26)</f>
        <v>620710</v>
      </c>
      <c r="D26" s="6">
        <f>SUM(EC!D26,PP!D26)</f>
        <v>396856</v>
      </c>
      <c r="E26" s="43" t="s">
        <v>73</v>
      </c>
      <c r="T26" s="8"/>
      <c r="U26" s="8"/>
      <c r="V26" s="8"/>
      <c r="W26" s="8"/>
      <c r="X26" s="8"/>
    </row>
    <row r="27" spans="1:24">
      <c r="A27" s="84">
        <v>1989</v>
      </c>
      <c r="B27" s="6">
        <f>SUM(EC!B27,PP!B27)</f>
        <v>1120000</v>
      </c>
      <c r="C27" s="6">
        <f>SUM(EC!C27,PP!C27)</f>
        <v>598682</v>
      </c>
      <c r="D27" s="6">
        <f>SUM(EC!D27,PP!D27)</f>
        <v>347704</v>
      </c>
      <c r="E27" s="43" t="s">
        <v>73</v>
      </c>
      <c r="O27" s="84"/>
      <c r="P27" s="42"/>
      <c r="Q27" s="42"/>
      <c r="R27" s="42"/>
      <c r="T27" s="8"/>
      <c r="U27" s="8"/>
      <c r="V27" s="8"/>
      <c r="W27" s="8"/>
      <c r="X27" s="8"/>
    </row>
    <row r="28" spans="1:24">
      <c r="A28" s="84">
        <v>1990</v>
      </c>
      <c r="B28" s="6">
        <f>SUM(EC!B28,PP!B28)</f>
        <v>1166623</v>
      </c>
      <c r="C28" s="6">
        <f>SUM(EC!C28,PP!C28)</f>
        <v>601107</v>
      </c>
      <c r="D28" s="6">
        <f>SUM(EC!D28,PP!D28)</f>
        <v>352495</v>
      </c>
      <c r="E28" s="43" t="s">
        <v>73</v>
      </c>
      <c r="O28" s="84"/>
      <c r="P28" s="42"/>
      <c r="Q28" s="42"/>
      <c r="R28" s="42"/>
      <c r="T28" s="8"/>
      <c r="U28" s="8"/>
      <c r="V28" s="8"/>
      <c r="W28" s="8"/>
      <c r="X28" s="8"/>
    </row>
    <row r="29" spans="1:24">
      <c r="A29" s="84">
        <v>1991</v>
      </c>
      <c r="B29" s="6">
        <f>SUM(EC!B29,PP!B29)</f>
        <v>1134286</v>
      </c>
      <c r="C29" s="6">
        <f>SUM(EC!C29,PP!C29)</f>
        <v>566687</v>
      </c>
      <c r="D29" s="6">
        <f>SUM(EC!D29,PP!D29)</f>
        <v>331410</v>
      </c>
      <c r="E29" s="43" t="s">
        <v>73</v>
      </c>
      <c r="O29" s="84"/>
      <c r="P29" s="42"/>
      <c r="Q29" s="42"/>
      <c r="R29" s="42"/>
      <c r="T29" s="8"/>
      <c r="U29" s="8"/>
      <c r="V29" s="8"/>
      <c r="W29" s="8"/>
      <c r="X29" s="8"/>
    </row>
    <row r="30" spans="1:24">
      <c r="A30" s="84">
        <v>1992</v>
      </c>
      <c r="B30" s="6">
        <f>SUM(EC!B30,PP!B30)</f>
        <v>1220838</v>
      </c>
      <c r="C30" s="6">
        <f>SUM(EC!C30,PP!C30)</f>
        <v>577082</v>
      </c>
      <c r="D30" s="6">
        <f>SUM(EC!D30,PP!D30)</f>
        <v>303728</v>
      </c>
      <c r="E30" s="43" t="s">
        <v>73</v>
      </c>
      <c r="I30" s="84"/>
      <c r="J30" s="84"/>
      <c r="K30" s="84"/>
      <c r="L30" s="84"/>
      <c r="M30" s="84"/>
      <c r="N30" s="84"/>
      <c r="O30" s="84"/>
      <c r="P30" s="42"/>
      <c r="Q30" s="42"/>
      <c r="R30" s="42"/>
      <c r="T30" s="8"/>
      <c r="U30" s="8"/>
      <c r="V30" s="8"/>
      <c r="W30" s="8"/>
      <c r="X30" s="8"/>
    </row>
    <row r="31" spans="1:24">
      <c r="A31" s="84">
        <v>1993</v>
      </c>
      <c r="B31" s="6">
        <f>SUM(EC!B31,PP!B31)</f>
        <v>1273277</v>
      </c>
      <c r="C31" s="6">
        <f>SUM(EC!C31,PP!C31)</f>
        <v>599751</v>
      </c>
      <c r="D31" s="6">
        <f>SUM(EC!D31,PP!D31)</f>
        <v>321199</v>
      </c>
      <c r="E31" s="43" t="s">
        <v>73</v>
      </c>
      <c r="O31" s="84"/>
      <c r="P31" s="42"/>
      <c r="Q31" s="42"/>
      <c r="R31" s="42"/>
      <c r="T31" s="8"/>
      <c r="U31" s="8"/>
      <c r="V31" s="8"/>
      <c r="W31" s="8"/>
      <c r="X31" s="8"/>
    </row>
    <row r="32" spans="1:24">
      <c r="A32" s="84">
        <v>1994</v>
      </c>
      <c r="B32" s="6">
        <f>SUM(EC!B32,PP!B32)</f>
        <v>1374516</v>
      </c>
      <c r="C32" s="6">
        <f>SUM(EC!C32,PP!C32)</f>
        <v>622802</v>
      </c>
      <c r="D32" s="6">
        <f>SUM(EC!D32,PP!D32)</f>
        <v>321259</v>
      </c>
      <c r="E32" s="43" t="s">
        <v>73</v>
      </c>
      <c r="I32" s="84"/>
      <c r="J32" s="10"/>
      <c r="K32" s="84"/>
      <c r="L32" s="84"/>
      <c r="M32" s="84"/>
      <c r="N32" s="84"/>
      <c r="O32" s="84"/>
      <c r="P32" s="42"/>
      <c r="Q32" s="42"/>
      <c r="R32" s="42"/>
      <c r="T32" s="8"/>
      <c r="U32" s="8"/>
      <c r="V32" s="8"/>
      <c r="W32" s="8"/>
      <c r="X32" s="8"/>
    </row>
    <row r="33" spans="1:24">
      <c r="A33" s="84">
        <v>1995</v>
      </c>
      <c r="B33" s="6">
        <f>SUM(EC!B33,PP!B33)</f>
        <v>1421622</v>
      </c>
      <c r="C33" s="6">
        <f>SUM(EC!C33,PP!C33)</f>
        <v>617246</v>
      </c>
      <c r="D33" s="6">
        <f>SUM(EC!D33,PP!D33)</f>
        <v>303385</v>
      </c>
      <c r="E33" s="43" t="s">
        <v>73</v>
      </c>
      <c r="I33" s="84"/>
      <c r="J33" s="10"/>
      <c r="K33" s="84"/>
      <c r="L33" s="84"/>
      <c r="M33" s="84"/>
      <c r="N33" s="84"/>
      <c r="O33" s="84"/>
      <c r="P33" s="42"/>
      <c r="Q33" s="42"/>
      <c r="R33" s="42"/>
      <c r="T33" s="8"/>
      <c r="U33" s="8"/>
      <c r="V33" s="8"/>
      <c r="W33" s="8"/>
      <c r="X33" s="8"/>
    </row>
    <row r="34" spans="1:24">
      <c r="A34" s="84">
        <v>1996</v>
      </c>
      <c r="B34" s="6">
        <f>SUM(EC!B34,PP!B34)</f>
        <v>1549281.62</v>
      </c>
      <c r="C34" s="6">
        <f>SUM(EC!C34,PP!C34)</f>
        <v>647472.52</v>
      </c>
      <c r="D34" s="6">
        <f>SUM(EC!D34,PP!D34)</f>
        <v>315819</v>
      </c>
      <c r="E34" s="43" t="s">
        <v>73</v>
      </c>
      <c r="I34" s="84"/>
      <c r="J34" s="11"/>
      <c r="K34" s="11"/>
      <c r="L34" s="11"/>
      <c r="M34" s="11"/>
      <c r="N34" s="11"/>
      <c r="O34" s="84"/>
      <c r="P34" s="42"/>
      <c r="Q34" s="42"/>
      <c r="R34" s="42"/>
      <c r="T34" s="8"/>
      <c r="U34" s="8"/>
      <c r="V34" s="8"/>
      <c r="W34" s="8"/>
      <c r="X34" s="8"/>
    </row>
    <row r="35" spans="1:24">
      <c r="A35" s="84">
        <v>1997</v>
      </c>
      <c r="B35" s="6">
        <f>SUM(EC!B35,PP!B35)</f>
        <v>1636273</v>
      </c>
      <c r="C35" s="6">
        <f>SUM(EC!C35,PP!C35)</f>
        <v>689731</v>
      </c>
      <c r="D35" s="6">
        <f>SUM(EC!D35,PP!D35)</f>
        <v>309728</v>
      </c>
      <c r="E35" s="43" t="s">
        <v>73</v>
      </c>
      <c r="I35" s="84"/>
      <c r="J35" s="84"/>
      <c r="K35" s="84"/>
      <c r="L35" s="84"/>
      <c r="M35" s="84"/>
      <c r="N35" s="84"/>
      <c r="O35" s="84"/>
      <c r="P35" s="42"/>
      <c r="Q35" s="42"/>
      <c r="R35" s="42"/>
      <c r="T35" s="8"/>
      <c r="U35" s="8"/>
      <c r="V35" s="8"/>
      <c r="W35" s="8"/>
      <c r="X35" s="8"/>
    </row>
    <row r="36" spans="1:24">
      <c r="A36" s="84">
        <v>1998</v>
      </c>
      <c r="B36" s="6">
        <f>SUM(EC!B36,PP!B36)</f>
        <v>1638291</v>
      </c>
      <c r="C36" s="6">
        <f>SUM(EC!C36,PP!C36)</f>
        <v>709960</v>
      </c>
      <c r="D36" s="6">
        <f>SUM(EC!D36,PP!D36)</f>
        <v>353755.87</v>
      </c>
      <c r="E36" s="43" t="s">
        <v>73</v>
      </c>
      <c r="I36" s="84"/>
      <c r="J36" s="84"/>
      <c r="K36" s="84"/>
      <c r="L36" s="84"/>
      <c r="M36" s="84"/>
      <c r="N36" s="84"/>
      <c r="O36" s="84"/>
      <c r="P36" s="42"/>
      <c r="Q36" s="42"/>
      <c r="R36" s="42"/>
      <c r="T36" s="8"/>
      <c r="U36" s="8"/>
      <c r="V36" s="8"/>
      <c r="W36" s="8"/>
      <c r="X36" s="8"/>
    </row>
    <row r="37" spans="1:24">
      <c r="A37" s="84">
        <v>1999</v>
      </c>
      <c r="B37" s="6">
        <f>SUM(EC!B37,PP!B37)</f>
        <v>1602101</v>
      </c>
      <c r="C37" s="6">
        <f>SUM(EC!C37,PP!C37)</f>
        <v>657822</v>
      </c>
      <c r="D37" s="6">
        <f>SUM(EC!D37,PP!D37)</f>
        <v>351757.57</v>
      </c>
      <c r="E37" s="43" t="s">
        <v>73</v>
      </c>
      <c r="I37" s="84"/>
      <c r="J37" s="84"/>
      <c r="K37" s="84"/>
      <c r="L37" s="84"/>
      <c r="M37" s="84"/>
      <c r="N37" s="84"/>
      <c r="O37" s="84"/>
      <c r="P37" s="42"/>
      <c r="Q37" s="42"/>
      <c r="R37" s="42"/>
      <c r="T37" s="8"/>
      <c r="U37" s="8"/>
      <c r="V37" s="8"/>
      <c r="W37" s="8"/>
      <c r="X37" s="8"/>
    </row>
    <row r="38" spans="1:24">
      <c r="A38" s="84">
        <v>2000</v>
      </c>
      <c r="B38" s="6">
        <f>SUM(EC!B38,PP!B38)</f>
        <v>1665611</v>
      </c>
      <c r="C38" s="6">
        <f>SUM(EC!C38,PP!C38)</f>
        <v>659189</v>
      </c>
      <c r="D38" s="6">
        <f>SUM(EC!D38,PP!D38)</f>
        <v>332346.96999999997</v>
      </c>
      <c r="E38" s="43" t="s">
        <v>73</v>
      </c>
      <c r="J38" s="9"/>
      <c r="K38" s="9"/>
      <c r="L38" s="9"/>
      <c r="M38" s="9"/>
      <c r="N38" s="9"/>
      <c r="O38" s="84"/>
      <c r="P38" s="42"/>
      <c r="Q38" s="42"/>
      <c r="R38" s="42"/>
      <c r="T38" s="8"/>
      <c r="U38" s="8"/>
      <c r="V38" s="8"/>
      <c r="W38" s="8"/>
      <c r="X38" s="8"/>
    </row>
    <row r="39" spans="1:24">
      <c r="A39" s="84">
        <v>2001</v>
      </c>
      <c r="B39" s="6">
        <f>SUM(EC!B39,PP!B39)</f>
        <v>1552429</v>
      </c>
      <c r="C39" s="6">
        <f>SUM(EC!C39,PP!C39)</f>
        <v>623249</v>
      </c>
      <c r="D39" s="6">
        <f>SUM(EC!D39,PP!D39)</f>
        <v>309556</v>
      </c>
      <c r="E39" s="43" t="s">
        <v>73</v>
      </c>
      <c r="O39" s="84"/>
      <c r="P39" s="42"/>
      <c r="Q39" s="42"/>
      <c r="R39" s="42"/>
      <c r="T39" s="8"/>
      <c r="U39" s="8"/>
      <c r="V39" s="8"/>
      <c r="W39" s="8"/>
      <c r="X39" s="8"/>
    </row>
    <row r="40" spans="1:24">
      <c r="A40" s="84">
        <v>2002</v>
      </c>
      <c r="B40" s="6">
        <f>SUM(EC!B40,PP!B40)</f>
        <v>1538430.72</v>
      </c>
      <c r="C40" s="6">
        <f>SUM(EC!C40,PP!C40)</f>
        <v>621106.67999999993</v>
      </c>
      <c r="D40" s="6">
        <f>SUM(EC!D40,PP!D40)</f>
        <v>318828</v>
      </c>
      <c r="E40" s="43" t="s">
        <v>73</v>
      </c>
      <c r="F40" s="13"/>
      <c r="G40" s="13"/>
      <c r="O40" s="84"/>
      <c r="P40" s="42"/>
      <c r="Q40" s="42"/>
      <c r="R40" s="42"/>
      <c r="T40" s="8"/>
      <c r="U40" s="8"/>
      <c r="V40" s="8"/>
      <c r="W40" s="8"/>
      <c r="X40" s="8"/>
    </row>
    <row r="41" spans="1:24">
      <c r="A41" s="84">
        <v>2003</v>
      </c>
      <c r="B41" s="6">
        <f>SUM(EC!B41,PP!B41)</f>
        <v>1654300.6</v>
      </c>
      <c r="C41" s="6">
        <f>SUM(EC!C41,PP!C41)</f>
        <v>657687.92999999993</v>
      </c>
      <c r="D41" s="6">
        <f>SUM(EC!D41,PP!D41)</f>
        <v>357380.83</v>
      </c>
      <c r="E41" s="15" t="s">
        <v>118</v>
      </c>
      <c r="F41" s="13"/>
      <c r="G41" s="13"/>
      <c r="O41" s="84"/>
      <c r="P41" s="81"/>
      <c r="Q41" s="42"/>
      <c r="R41" s="42"/>
    </row>
    <row r="42" spans="1:24">
      <c r="A42" s="84">
        <v>2004</v>
      </c>
      <c r="B42" s="6">
        <f>SUM(EC!B42,PP!B42)</f>
        <v>1629036.02</v>
      </c>
      <c r="C42" s="6">
        <f>SUM(EC!C42,PP!C42)</f>
        <v>685404.18500000006</v>
      </c>
      <c r="D42" s="6">
        <f>SUM(EC!D42,PP!D42)</f>
        <v>389902.61499999999</v>
      </c>
      <c r="E42" s="15" t="s">
        <v>118</v>
      </c>
      <c r="O42" s="84"/>
      <c r="P42" s="42"/>
      <c r="Q42" s="42"/>
      <c r="R42" s="42"/>
    </row>
    <row r="43" spans="1:24">
      <c r="A43" s="84">
        <v>2005</v>
      </c>
      <c r="B43" s="6">
        <f>SUM(EC!B43,PP!B43)</f>
        <v>1576793.825</v>
      </c>
      <c r="C43" s="6">
        <f>SUM(EC!C43,PP!C43)</f>
        <v>632435.94500000007</v>
      </c>
      <c r="D43" s="6">
        <f>SUM(EC!D43,PP!D43)</f>
        <v>383169.44500000001</v>
      </c>
      <c r="E43" s="15" t="s">
        <v>118</v>
      </c>
      <c r="I43" s="84"/>
      <c r="J43" s="84"/>
      <c r="K43" s="84"/>
      <c r="L43" s="84"/>
      <c r="M43" s="84"/>
      <c r="N43" s="84"/>
      <c r="O43" s="84"/>
      <c r="P43" s="42"/>
      <c r="Q43" s="42"/>
      <c r="R43" s="42"/>
    </row>
    <row r="44" spans="1:24">
      <c r="A44" s="84">
        <v>2006</v>
      </c>
      <c r="B44" s="6">
        <f>SUM(EC!B44,PP!B44)</f>
        <v>1620341.3344808901</v>
      </c>
      <c r="C44" s="6">
        <f>SUM(EC!C44,PP!C44)</f>
        <v>614891.91500000004</v>
      </c>
      <c r="D44" s="6">
        <f>SUM(EC!D44,PP!D44)</f>
        <v>292498.22499999998</v>
      </c>
      <c r="E44" s="15" t="s">
        <v>118</v>
      </c>
      <c r="O44" s="84"/>
      <c r="P44" s="42"/>
      <c r="Q44" s="42"/>
      <c r="R44" s="42"/>
    </row>
    <row r="45" spans="1:24">
      <c r="A45" s="84">
        <v>2007</v>
      </c>
      <c r="B45" s="6">
        <f>SUM(EC!B45,PP!B45)</f>
        <v>1740000</v>
      </c>
      <c r="C45" s="6">
        <f>SUM(EC!C45,PP!C45)</f>
        <v>635000</v>
      </c>
      <c r="D45" s="6">
        <f>SUM(EC!D45,PP!D45)</f>
        <v>394000</v>
      </c>
      <c r="E45" s="70" t="s">
        <v>174</v>
      </c>
      <c r="J45" s="8"/>
      <c r="O45" s="84"/>
      <c r="P45" s="84"/>
      <c r="Q45" s="42"/>
      <c r="R45" s="42"/>
      <c r="S45" s="84"/>
      <c r="W45" s="70"/>
    </row>
    <row r="46" spans="1:24">
      <c r="A46" s="84">
        <v>2008</v>
      </c>
      <c r="B46" s="6">
        <f>SUM(EC!B46,PP!B46)</f>
        <v>1900000</v>
      </c>
      <c r="C46" s="6">
        <f>SUM(EC!C46,PP!C46)</f>
        <v>669000</v>
      </c>
      <c r="D46" s="6">
        <f>SUM(EC!D46,PP!D46)</f>
        <v>363000</v>
      </c>
      <c r="E46" s="70" t="s">
        <v>174</v>
      </c>
      <c r="O46" s="84"/>
      <c r="P46" s="84"/>
      <c r="Q46" s="42"/>
      <c r="R46" s="42"/>
      <c r="S46" s="42"/>
      <c r="W46" s="70"/>
    </row>
    <row r="47" spans="1:24">
      <c r="A47" s="84">
        <v>2009</v>
      </c>
      <c r="B47" s="6">
        <f>SUM(EC!B47,PP!B47)</f>
        <v>1857000</v>
      </c>
      <c r="C47" s="6">
        <f>SUM(EC!C47,PP!C47)</f>
        <v>577000</v>
      </c>
      <c r="D47" s="6">
        <f>SUM(EC!D47,PP!D47)</f>
        <v>186000</v>
      </c>
      <c r="E47" s="70" t="s">
        <v>174</v>
      </c>
      <c r="J47" s="9"/>
      <c r="K47" s="9"/>
      <c r="L47" s="9"/>
      <c r="M47" s="9"/>
      <c r="N47" s="9"/>
      <c r="O47" s="84"/>
      <c r="P47" s="84"/>
      <c r="Q47" s="42"/>
      <c r="R47" s="42"/>
      <c r="S47" s="42"/>
      <c r="W47" s="70"/>
    </row>
    <row r="48" spans="1:24">
      <c r="A48" s="84">
        <v>2010</v>
      </c>
      <c r="B48" s="6">
        <f>SUM(EC!B48,PP!B48)</f>
        <v>1901000</v>
      </c>
      <c r="C48" s="6">
        <f>SUM(EC!C48,PP!C48)</f>
        <v>630000</v>
      </c>
      <c r="D48" s="6">
        <f>SUM(EC!D48,PP!D48)</f>
        <v>270000</v>
      </c>
      <c r="E48" s="70" t="s">
        <v>174</v>
      </c>
      <c r="F48" s="72"/>
      <c r="O48" s="84"/>
      <c r="P48" s="84"/>
      <c r="Q48" s="42"/>
      <c r="R48" s="42"/>
      <c r="S48" s="42"/>
      <c r="W48" s="70"/>
    </row>
    <row r="49" spans="1:23">
      <c r="A49" s="84">
        <v>2011</v>
      </c>
      <c r="B49" s="6">
        <f>SUM(EC!B49,PP!B49)</f>
        <v>1990000</v>
      </c>
      <c r="C49" s="6">
        <f>SUM(EC!C49,PP!C49)</f>
        <v>723000</v>
      </c>
      <c r="D49" s="6">
        <f>SUM(EC!D49,PP!D49)</f>
        <v>313000</v>
      </c>
      <c r="E49" s="70" t="s">
        <v>174</v>
      </c>
      <c r="F49" s="72"/>
      <c r="O49" s="84"/>
      <c r="P49" s="84"/>
      <c r="Q49" s="42"/>
      <c r="R49" s="42"/>
      <c r="S49" s="42"/>
      <c r="W49" s="70"/>
    </row>
    <row r="50" spans="1:23">
      <c r="A50" s="84">
        <v>2012</v>
      </c>
      <c r="B50" s="6">
        <f>SUM(EC!B50,PP!B50)</f>
        <v>2296000</v>
      </c>
      <c r="C50" s="6">
        <f>SUM(EC!C50,PP!C50)</f>
        <v>799000</v>
      </c>
      <c r="D50" s="6">
        <f>SUM(EC!D50,PP!D50)</f>
        <v>297000</v>
      </c>
      <c r="E50" s="70" t="s">
        <v>174</v>
      </c>
      <c r="F50" s="72"/>
      <c r="O50" s="84"/>
      <c r="P50" s="84"/>
      <c r="Q50" s="42"/>
      <c r="R50" s="42"/>
      <c r="S50" s="42"/>
      <c r="W50" s="70"/>
    </row>
    <row r="51" spans="1:23">
      <c r="A51" s="84">
        <v>2013</v>
      </c>
      <c r="B51" s="6">
        <f>SUM(EC!B51,PP!B51)</f>
        <v>2472000</v>
      </c>
      <c r="C51" s="6">
        <f>SUM(EC!C51,PP!C51)</f>
        <v>814000</v>
      </c>
      <c r="D51" s="6">
        <f>SUM(EC!D51,PP!D51)</f>
        <v>353000</v>
      </c>
      <c r="E51" s="70" t="s">
        <v>174</v>
      </c>
      <c r="F51" s="72"/>
      <c r="O51" s="84"/>
      <c r="P51" s="84"/>
      <c r="Q51" s="42"/>
      <c r="R51" s="42"/>
      <c r="S51" s="42"/>
      <c r="W51" s="70"/>
    </row>
    <row r="52" spans="1:23">
      <c r="B52" s="6"/>
      <c r="C52" s="6"/>
      <c r="D52" s="6"/>
      <c r="E52" s="70"/>
      <c r="F52" s="72"/>
      <c r="O52" s="84"/>
      <c r="P52" s="84"/>
      <c r="Q52" s="42"/>
      <c r="R52" s="42"/>
      <c r="S52" s="42"/>
      <c r="W52" s="70"/>
    </row>
    <row r="53" spans="1:23">
      <c r="B53" s="6"/>
      <c r="C53" s="6"/>
      <c r="D53" s="6"/>
      <c r="E53" s="70"/>
      <c r="F53" s="72"/>
      <c r="O53" s="84"/>
      <c r="P53" s="84"/>
      <c r="Q53" s="42"/>
      <c r="R53" s="42"/>
      <c r="S53" s="42"/>
      <c r="W53" s="70"/>
    </row>
    <row r="54" spans="1:23">
      <c r="A54" s="53" t="s">
        <v>104</v>
      </c>
      <c r="O54" s="84"/>
      <c r="P54" s="42"/>
      <c r="Q54" s="42"/>
      <c r="R54" s="42"/>
      <c r="S54" s="12"/>
    </row>
    <row r="55" spans="1:23">
      <c r="A55" s="2" t="s">
        <v>73</v>
      </c>
      <c r="O55" s="84"/>
      <c r="P55" s="42"/>
      <c r="Q55" s="42"/>
      <c r="R55" s="42"/>
    </row>
    <row r="56" spans="1:23">
      <c r="B56" s="2" t="s">
        <v>85</v>
      </c>
      <c r="O56" s="84"/>
    </row>
    <row r="57" spans="1:23">
      <c r="B57" s="2" t="s">
        <v>86</v>
      </c>
      <c r="O57" s="84"/>
    </row>
    <row r="58" spans="1:23">
      <c r="B58" s="2" t="s">
        <v>87</v>
      </c>
      <c r="O58" s="84"/>
    </row>
    <row r="59" spans="1:23">
      <c r="B59" s="2" t="s">
        <v>88</v>
      </c>
      <c r="I59" s="84"/>
      <c r="J59" s="84"/>
      <c r="K59" s="84"/>
      <c r="L59" s="84"/>
      <c r="M59" s="84"/>
      <c r="N59" s="84"/>
      <c r="O59" s="84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4"/>
    </row>
    <row r="73" spans="1:19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7"/>
      <c r="N73" s="57"/>
      <c r="O73" s="57"/>
      <c r="P73" s="56"/>
      <c r="Q73" s="57"/>
      <c r="R73" s="56"/>
    </row>
    <row r="74" spans="1:1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8"/>
      <c r="N74" s="58"/>
      <c r="O74" s="58"/>
      <c r="P74" s="56"/>
      <c r="Q74" s="56"/>
      <c r="R74" s="56"/>
    </row>
    <row r="75" spans="1:19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8"/>
      <c r="N75" s="58"/>
      <c r="O75" s="58"/>
      <c r="P75" s="56"/>
      <c r="Q75" s="56"/>
      <c r="R75" s="56"/>
    </row>
    <row r="76" spans="1:19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8"/>
      <c r="N76" s="58"/>
      <c r="O76" s="58"/>
      <c r="P76" s="59"/>
      <c r="Q76" s="56"/>
      <c r="R76" s="56"/>
    </row>
    <row r="77" spans="1:19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8"/>
      <c r="N77" s="58"/>
      <c r="O77" s="58"/>
      <c r="P77" s="56"/>
      <c r="Q77" s="56"/>
      <c r="R77" s="56"/>
    </row>
    <row r="78" spans="1:19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8"/>
      <c r="N78" s="58"/>
      <c r="O78" s="58"/>
      <c r="P78" s="56"/>
      <c r="Q78" s="54"/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/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7"/>
      <c r="N83" s="61"/>
      <c r="O83" s="61"/>
      <c r="P83" s="56"/>
      <c r="Q83" s="56"/>
      <c r="R83" s="56"/>
    </row>
    <row r="84" spans="1:18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7"/>
      <c r="N84" s="61"/>
      <c r="O84" s="61"/>
      <c r="P84" s="56"/>
      <c r="Q84" s="56"/>
      <c r="R84" s="56"/>
    </row>
    <row r="85" spans="1:18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7"/>
      <c r="N85" s="61"/>
      <c r="O85" s="61"/>
      <c r="P85" s="56"/>
      <c r="Q85" s="56"/>
      <c r="R85" s="56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7"/>
      <c r="N86" s="61"/>
      <c r="O86" s="61"/>
      <c r="P86" s="56"/>
      <c r="Q86" s="56"/>
      <c r="R86" s="56"/>
    </row>
    <row r="87" spans="1:18">
      <c r="G87" s="84"/>
      <c r="H87" s="84"/>
      <c r="I87" s="84"/>
      <c r="J87" s="84"/>
      <c r="K87" s="84"/>
      <c r="L87" s="84"/>
      <c r="M87" s="84"/>
    </row>
    <row r="88" spans="1:18">
      <c r="G88" s="84"/>
      <c r="H88" s="84"/>
      <c r="I88" s="84"/>
      <c r="J88" s="84"/>
      <c r="K88" s="84"/>
      <c r="L88" s="84"/>
      <c r="M88" s="84"/>
    </row>
    <row r="89" spans="1:18">
      <c r="G89" s="84"/>
      <c r="H89" s="84"/>
      <c r="I89" s="84"/>
      <c r="J89" s="84"/>
      <c r="K89" s="84"/>
      <c r="L89" s="84"/>
      <c r="M89" s="84"/>
    </row>
  </sheetData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tabSelected="1" workbookViewId="0">
      <selection activeCell="G40" sqref="G40"/>
    </sheetView>
  </sheetViews>
  <sheetFormatPr defaultRowHeight="12.75"/>
  <cols>
    <col min="1" max="2" width="8.85546875" style="84" customWidth="1"/>
    <col min="3" max="3" width="14" style="84" customWidth="1"/>
    <col min="4" max="4" width="13.7109375" style="84" customWidth="1"/>
    <col min="5" max="6" width="8.85546875" style="84" customWidth="1"/>
  </cols>
  <sheetData>
    <row r="1" spans="1:24">
      <c r="B1" s="70" t="s">
        <v>157</v>
      </c>
      <c r="C1" s="4" t="s">
        <v>126</v>
      </c>
      <c r="D1" s="4" t="s">
        <v>4</v>
      </c>
    </row>
    <row r="2" spans="1:24">
      <c r="A2" s="3" t="s">
        <v>1</v>
      </c>
      <c r="B2" s="4" t="s">
        <v>128</v>
      </c>
      <c r="C2" s="4" t="s">
        <v>126</v>
      </c>
      <c r="D2" s="4" t="s">
        <v>4</v>
      </c>
    </row>
    <row r="3" spans="1:24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24">
      <c r="A4" s="84">
        <v>1966</v>
      </c>
      <c r="B4" s="6">
        <v>58168</v>
      </c>
      <c r="C4" s="6">
        <v>65713</v>
      </c>
      <c r="D4" s="6">
        <v>271</v>
      </c>
      <c r="E4" s="43" t="s">
        <v>73</v>
      </c>
      <c r="G4" s="5"/>
      <c r="H4" s="5"/>
      <c r="U4" s="8"/>
      <c r="V4" s="8"/>
      <c r="W4" s="8"/>
      <c r="X4" s="8"/>
    </row>
    <row r="5" spans="1:24">
      <c r="A5" s="84">
        <v>1967</v>
      </c>
      <c r="B5" s="6">
        <v>78342</v>
      </c>
      <c r="C5" s="6">
        <v>78056</v>
      </c>
      <c r="D5" s="6">
        <v>746</v>
      </c>
      <c r="E5" s="43" t="s">
        <v>73</v>
      </c>
      <c r="G5" s="5"/>
      <c r="H5" s="5"/>
    </row>
    <row r="6" spans="1:24">
      <c r="A6" s="84">
        <v>1968</v>
      </c>
      <c r="B6" s="6">
        <v>91426</v>
      </c>
      <c r="C6" s="6">
        <v>87202</v>
      </c>
      <c r="D6" s="6">
        <v>1372</v>
      </c>
      <c r="E6" s="43" t="s">
        <v>73</v>
      </c>
      <c r="G6" s="5"/>
      <c r="H6" s="5"/>
    </row>
    <row r="7" spans="1:24">
      <c r="A7" s="84">
        <v>1969</v>
      </c>
      <c r="B7" s="6">
        <v>70582</v>
      </c>
      <c r="C7" s="6">
        <v>65504</v>
      </c>
      <c r="D7" s="6">
        <v>863</v>
      </c>
      <c r="E7" s="43" t="s">
        <v>73</v>
      </c>
      <c r="G7" s="5"/>
      <c r="H7" s="5"/>
    </row>
    <row r="8" spans="1:24">
      <c r="A8" s="84">
        <v>1970</v>
      </c>
      <c r="B8" s="6">
        <v>58651</v>
      </c>
      <c r="C8" s="6">
        <v>46382</v>
      </c>
      <c r="D8" s="6">
        <v>1292</v>
      </c>
      <c r="E8" s="43" t="s">
        <v>73</v>
      </c>
      <c r="G8" s="5"/>
      <c r="H8" s="5"/>
    </row>
    <row r="9" spans="1:24">
      <c r="A9" s="84">
        <v>1971</v>
      </c>
      <c r="B9" s="6">
        <v>80999</v>
      </c>
      <c r="C9" s="6">
        <v>61983</v>
      </c>
      <c r="D9" s="6">
        <v>1581</v>
      </c>
      <c r="E9" s="43" t="s">
        <v>73</v>
      </c>
      <c r="G9" s="5"/>
      <c r="H9" s="5"/>
    </row>
    <row r="10" spans="1:24">
      <c r="A10" s="84">
        <v>1972</v>
      </c>
      <c r="B10" s="6">
        <v>85909</v>
      </c>
      <c r="C10" s="6">
        <v>64772</v>
      </c>
      <c r="D10" s="6">
        <v>2529</v>
      </c>
      <c r="E10" s="43" t="s">
        <v>73</v>
      </c>
      <c r="G10" s="5"/>
      <c r="H10" s="5"/>
    </row>
    <row r="11" spans="1:24">
      <c r="A11" s="84">
        <v>1973</v>
      </c>
      <c r="B11" s="6">
        <v>121738</v>
      </c>
      <c r="C11" s="6">
        <v>87721</v>
      </c>
      <c r="D11" s="6">
        <v>1229</v>
      </c>
      <c r="E11" s="43" t="s">
        <v>73</v>
      </c>
      <c r="G11" s="5"/>
      <c r="H11" s="5"/>
      <c r="U11" s="8"/>
      <c r="V11" s="8"/>
      <c r="W11" s="8"/>
      <c r="X11" s="8"/>
    </row>
    <row r="12" spans="1:24">
      <c r="A12" s="84">
        <v>1974</v>
      </c>
      <c r="B12" s="6">
        <v>145043</v>
      </c>
      <c r="C12" s="6">
        <v>113404</v>
      </c>
      <c r="D12" s="6">
        <v>2114</v>
      </c>
      <c r="E12" s="43" t="s">
        <v>73</v>
      </c>
      <c r="G12" s="5"/>
      <c r="H12" s="5"/>
      <c r="U12" s="8"/>
      <c r="V12" s="8"/>
      <c r="W12" s="8"/>
      <c r="X12" s="8"/>
    </row>
    <row r="13" spans="1:24">
      <c r="A13" s="84">
        <v>1975</v>
      </c>
      <c r="B13" s="6">
        <v>166399</v>
      </c>
      <c r="C13" s="6">
        <v>118884</v>
      </c>
      <c r="D13" s="6">
        <v>3262</v>
      </c>
      <c r="E13" s="43" t="s">
        <v>73</v>
      </c>
      <c r="G13" s="5"/>
      <c r="H13" s="5"/>
      <c r="U13" s="8"/>
      <c r="V13" s="8"/>
      <c r="W13" s="8"/>
      <c r="X13" s="8"/>
    </row>
    <row r="14" spans="1:24">
      <c r="A14" s="84">
        <v>1976</v>
      </c>
      <c r="B14" s="6">
        <v>180508</v>
      </c>
      <c r="C14" s="6">
        <v>104972</v>
      </c>
      <c r="D14" s="6">
        <v>7268</v>
      </c>
      <c r="E14" s="43" t="s">
        <v>73</v>
      </c>
      <c r="G14" s="5"/>
      <c r="H14" s="5"/>
      <c r="U14" s="8"/>
      <c r="V14" s="8"/>
      <c r="W14" s="8"/>
      <c r="X14" s="8"/>
    </row>
    <row r="15" spans="1:24">
      <c r="A15" s="84">
        <v>1977</v>
      </c>
      <c r="B15" s="6">
        <v>194691</v>
      </c>
      <c r="C15" s="6">
        <v>108972</v>
      </c>
      <c r="D15" s="6">
        <v>2282</v>
      </c>
      <c r="E15" s="43" t="s">
        <v>73</v>
      </c>
      <c r="G15" s="5"/>
      <c r="H15" s="5"/>
      <c r="U15" s="8"/>
      <c r="V15" s="8"/>
      <c r="W15" s="8"/>
      <c r="X15" s="8"/>
    </row>
    <row r="16" spans="1:24">
      <c r="A16" s="84">
        <v>1978</v>
      </c>
      <c r="B16" s="6">
        <v>222215</v>
      </c>
      <c r="C16" s="6">
        <v>129701</v>
      </c>
      <c r="D16" s="6">
        <v>13775</v>
      </c>
      <c r="E16" s="43" t="s">
        <v>73</v>
      </c>
      <c r="G16" s="5"/>
      <c r="H16" s="5"/>
      <c r="U16" s="8"/>
      <c r="V16" s="8"/>
      <c r="W16" s="8"/>
      <c r="X16" s="8"/>
    </row>
    <row r="17" spans="1:24">
      <c r="A17" s="84">
        <v>1979</v>
      </c>
      <c r="B17" s="6">
        <v>247611</v>
      </c>
      <c r="C17" s="6">
        <v>119724</v>
      </c>
      <c r="D17" s="6">
        <v>15374</v>
      </c>
      <c r="E17" s="43" t="s">
        <v>73</v>
      </c>
      <c r="G17" s="5"/>
      <c r="H17" s="5"/>
      <c r="U17" s="8"/>
      <c r="V17" s="8"/>
      <c r="W17" s="8"/>
      <c r="X17" s="8"/>
    </row>
    <row r="18" spans="1:24">
      <c r="A18" s="84">
        <v>1980</v>
      </c>
      <c r="B18" s="6">
        <v>249603</v>
      </c>
      <c r="C18" s="6">
        <v>134181</v>
      </c>
      <c r="D18" s="6">
        <v>24798</v>
      </c>
      <c r="E18" s="43" t="s">
        <v>73</v>
      </c>
      <c r="G18" s="5"/>
      <c r="H18" s="5"/>
      <c r="U18" s="8"/>
      <c r="V18" s="8"/>
      <c r="W18" s="8"/>
      <c r="X18" s="8"/>
    </row>
    <row r="19" spans="1:24">
      <c r="A19" s="84">
        <v>1981</v>
      </c>
      <c r="B19" s="6">
        <v>302154</v>
      </c>
      <c r="C19" s="6">
        <v>154623</v>
      </c>
      <c r="D19" s="6">
        <v>23434</v>
      </c>
      <c r="E19" s="43" t="s">
        <v>73</v>
      </c>
      <c r="G19" s="5"/>
      <c r="H19" s="5"/>
      <c r="U19" s="8"/>
      <c r="V19" s="8"/>
      <c r="W19" s="8"/>
      <c r="X19" s="8"/>
    </row>
    <row r="20" spans="1:24">
      <c r="A20" s="84">
        <v>1982</v>
      </c>
      <c r="B20" s="6">
        <v>299360</v>
      </c>
      <c r="C20" s="6">
        <v>148418</v>
      </c>
      <c r="D20" s="6">
        <v>22604</v>
      </c>
      <c r="E20" s="43" t="s">
        <v>73</v>
      </c>
      <c r="G20" s="5"/>
      <c r="H20" s="5"/>
      <c r="U20" s="8"/>
      <c r="V20" s="8"/>
      <c r="W20" s="8"/>
      <c r="X20" s="8"/>
    </row>
    <row r="21" spans="1:24">
      <c r="A21" s="84">
        <v>1983</v>
      </c>
      <c r="B21" s="6">
        <v>303815</v>
      </c>
      <c r="C21" s="6">
        <v>162294</v>
      </c>
      <c r="D21" s="6">
        <v>26098</v>
      </c>
      <c r="E21" s="43" t="s">
        <v>73</v>
      </c>
      <c r="G21" s="7"/>
      <c r="H21" s="7"/>
      <c r="U21" s="8"/>
      <c r="V21" s="8"/>
      <c r="W21" s="8"/>
      <c r="X21" s="8"/>
    </row>
    <row r="22" spans="1:24">
      <c r="A22" s="84">
        <v>1984</v>
      </c>
      <c r="B22" s="6">
        <v>335906</v>
      </c>
      <c r="C22" s="6">
        <v>166831</v>
      </c>
      <c r="D22" s="6">
        <v>27467</v>
      </c>
      <c r="E22" s="43" t="s">
        <v>73</v>
      </c>
      <c r="U22" s="8"/>
      <c r="V22" s="8"/>
      <c r="W22" s="8"/>
      <c r="X22" s="8"/>
    </row>
    <row r="23" spans="1:24">
      <c r="A23" s="84">
        <v>1985</v>
      </c>
      <c r="B23" s="6">
        <v>353469</v>
      </c>
      <c r="C23" s="6">
        <v>174067</v>
      </c>
      <c r="D23" s="6">
        <v>27420</v>
      </c>
      <c r="E23" s="43" t="s">
        <v>73</v>
      </c>
      <c r="U23" s="8"/>
      <c r="V23" s="8"/>
      <c r="W23" s="8"/>
      <c r="X23" s="8"/>
    </row>
    <row r="24" spans="1:24">
      <c r="A24" s="84">
        <v>1986</v>
      </c>
      <c r="B24" s="6">
        <v>308908</v>
      </c>
      <c r="C24" s="6">
        <v>154600</v>
      </c>
      <c r="D24" s="6">
        <v>28282</v>
      </c>
      <c r="E24" s="43" t="s">
        <v>73</v>
      </c>
      <c r="U24" s="8"/>
      <c r="V24" s="8"/>
      <c r="W24" s="8"/>
      <c r="X24" s="8"/>
    </row>
    <row r="25" spans="1:24">
      <c r="A25" s="84">
        <v>1987</v>
      </c>
      <c r="B25" s="6">
        <v>289186</v>
      </c>
      <c r="C25" s="6">
        <v>140197</v>
      </c>
      <c r="D25" s="6">
        <v>26348</v>
      </c>
      <c r="E25" s="43" t="s">
        <v>73</v>
      </c>
      <c r="U25" s="8"/>
      <c r="V25" s="8"/>
      <c r="W25" s="8"/>
      <c r="X25" s="8"/>
    </row>
    <row r="26" spans="1:24">
      <c r="A26" s="84">
        <v>1988</v>
      </c>
      <c r="B26" s="6">
        <v>315796</v>
      </c>
      <c r="C26" s="6">
        <v>137369</v>
      </c>
      <c r="D26" s="6">
        <v>29199</v>
      </c>
      <c r="E26" s="43" t="s">
        <v>73</v>
      </c>
      <c r="U26" s="8"/>
      <c r="V26" s="8"/>
      <c r="W26" s="8"/>
      <c r="X26" s="8"/>
    </row>
    <row r="27" spans="1:24">
      <c r="A27" s="84">
        <v>1989</v>
      </c>
      <c r="B27" s="6">
        <v>346536</v>
      </c>
      <c r="C27" s="6">
        <v>148954</v>
      </c>
      <c r="D27" s="6">
        <v>32530</v>
      </c>
      <c r="E27" s="43" t="s">
        <v>73</v>
      </c>
      <c r="O27" s="84"/>
      <c r="P27" s="42"/>
      <c r="Q27" s="42"/>
      <c r="R27" s="42"/>
      <c r="U27" s="8"/>
      <c r="V27" s="8"/>
      <c r="W27" s="8"/>
      <c r="X27" s="8"/>
    </row>
    <row r="28" spans="1:24">
      <c r="A28" s="84">
        <v>1990</v>
      </c>
      <c r="B28" s="6">
        <v>352218</v>
      </c>
      <c r="C28" s="6">
        <v>154816</v>
      </c>
      <c r="D28" s="6">
        <v>36410</v>
      </c>
      <c r="E28" s="43" t="s">
        <v>73</v>
      </c>
      <c r="O28" s="84"/>
      <c r="P28" s="42"/>
      <c r="Q28" s="42"/>
      <c r="R28" s="42"/>
      <c r="U28" s="8"/>
      <c r="V28" s="8"/>
      <c r="W28" s="8"/>
      <c r="X28" s="8"/>
    </row>
    <row r="29" spans="1:24">
      <c r="A29" s="84">
        <v>1991</v>
      </c>
      <c r="B29" s="6">
        <v>337094</v>
      </c>
      <c r="C29" s="6">
        <v>140180</v>
      </c>
      <c r="D29" s="6">
        <v>35007</v>
      </c>
      <c r="E29" s="43" t="s">
        <v>73</v>
      </c>
      <c r="O29" s="84"/>
      <c r="P29" s="42"/>
      <c r="Q29" s="42"/>
      <c r="R29" s="42"/>
      <c r="U29" s="8"/>
      <c r="V29" s="8"/>
      <c r="W29" s="8"/>
      <c r="X29" s="8"/>
    </row>
    <row r="30" spans="1:24">
      <c r="A30" s="84">
        <v>1992</v>
      </c>
      <c r="B30" s="6">
        <v>356776</v>
      </c>
      <c r="C30" s="6">
        <v>139257</v>
      </c>
      <c r="D30" s="6">
        <v>29094</v>
      </c>
      <c r="E30" s="43" t="s">
        <v>73</v>
      </c>
      <c r="I30" s="84"/>
      <c r="J30" s="84"/>
      <c r="K30" s="84"/>
      <c r="L30" s="84"/>
      <c r="M30" s="84"/>
      <c r="N30" s="84"/>
      <c r="O30" s="84"/>
      <c r="P30" s="42"/>
      <c r="Q30" s="42"/>
      <c r="R30" s="42"/>
      <c r="S30" s="84"/>
      <c r="U30" s="8"/>
      <c r="V30" s="8"/>
      <c r="W30" s="8"/>
      <c r="X30" s="8"/>
    </row>
    <row r="31" spans="1:24">
      <c r="A31" s="84">
        <v>1993</v>
      </c>
      <c r="B31" s="6">
        <v>373962</v>
      </c>
      <c r="C31" s="6">
        <v>148213</v>
      </c>
      <c r="D31" s="6">
        <v>36633</v>
      </c>
      <c r="E31" s="43" t="s">
        <v>73</v>
      </c>
      <c r="O31" s="84"/>
      <c r="P31" s="42"/>
      <c r="Q31" s="42"/>
      <c r="R31" s="42"/>
      <c r="U31" s="8"/>
      <c r="V31" s="8"/>
      <c r="W31" s="8"/>
      <c r="X31" s="8"/>
    </row>
    <row r="32" spans="1:24">
      <c r="A32" s="84">
        <v>1994</v>
      </c>
      <c r="B32" s="6">
        <v>395974</v>
      </c>
      <c r="C32" s="6">
        <v>161706</v>
      </c>
      <c r="D32" s="6">
        <v>39446</v>
      </c>
      <c r="E32" s="43" t="s">
        <v>73</v>
      </c>
      <c r="I32" s="84"/>
      <c r="J32" s="10"/>
      <c r="K32" s="84"/>
      <c r="L32" s="84"/>
      <c r="M32" s="84"/>
      <c r="N32" s="84"/>
      <c r="O32" s="84"/>
      <c r="P32" s="42"/>
      <c r="Q32" s="42"/>
      <c r="R32" s="42"/>
      <c r="U32" s="8"/>
      <c r="V32" s="8"/>
      <c r="W32" s="8"/>
      <c r="X32" s="8"/>
    </row>
    <row r="33" spans="1:24">
      <c r="A33" s="84">
        <v>1995</v>
      </c>
      <c r="B33" s="6">
        <v>385805</v>
      </c>
      <c r="C33" s="6">
        <v>148670</v>
      </c>
      <c r="D33" s="6">
        <v>40625</v>
      </c>
      <c r="E33" s="43" t="s">
        <v>73</v>
      </c>
      <c r="I33" s="84"/>
      <c r="J33" s="10"/>
      <c r="K33" s="84"/>
      <c r="L33" s="84"/>
      <c r="M33" s="84"/>
      <c r="N33" s="84"/>
      <c r="O33" s="84"/>
      <c r="P33" s="42"/>
      <c r="Q33" s="42"/>
      <c r="R33" s="42"/>
      <c r="U33" s="8"/>
      <c r="V33" s="8"/>
      <c r="W33" s="8"/>
      <c r="X33" s="8"/>
    </row>
    <row r="34" spans="1:24">
      <c r="A34" s="84">
        <v>1996</v>
      </c>
      <c r="B34" s="6">
        <v>430782</v>
      </c>
      <c r="C34" s="6">
        <v>161225</v>
      </c>
      <c r="D34" s="6">
        <v>45616</v>
      </c>
      <c r="E34" s="43" t="s">
        <v>73</v>
      </c>
      <c r="I34" s="84"/>
      <c r="J34" s="11"/>
      <c r="K34" s="11"/>
      <c r="L34" s="11"/>
      <c r="M34" s="11"/>
      <c r="N34" s="11"/>
      <c r="O34" s="84"/>
      <c r="P34" s="42"/>
      <c r="Q34" s="42"/>
      <c r="R34" s="42"/>
      <c r="S34" s="9"/>
      <c r="U34" s="8"/>
      <c r="V34" s="8"/>
      <c r="W34" s="8"/>
      <c r="X34" s="8"/>
    </row>
    <row r="35" spans="1:24">
      <c r="A35" s="84">
        <v>1997</v>
      </c>
      <c r="B35" s="6">
        <v>438695</v>
      </c>
      <c r="C35" s="6">
        <v>166403</v>
      </c>
      <c r="D35" s="6">
        <v>44094</v>
      </c>
      <c r="E35" s="43" t="s">
        <v>73</v>
      </c>
      <c r="I35" s="84"/>
      <c r="J35" s="84"/>
      <c r="K35" s="84"/>
      <c r="L35" s="84"/>
      <c r="M35" s="84"/>
      <c r="N35" s="84"/>
      <c r="O35" s="84"/>
      <c r="P35" s="42"/>
      <c r="Q35" s="42"/>
      <c r="R35" s="42"/>
      <c r="U35" s="8"/>
      <c r="V35" s="8"/>
      <c r="W35" s="8"/>
      <c r="X35" s="8"/>
    </row>
    <row r="36" spans="1:24">
      <c r="A36" s="84">
        <v>1998</v>
      </c>
      <c r="B36" s="6">
        <v>467754</v>
      </c>
      <c r="C36" s="6">
        <v>179338</v>
      </c>
      <c r="D36" s="6">
        <v>54976</v>
      </c>
      <c r="E36" s="43" t="s">
        <v>73</v>
      </c>
      <c r="I36" s="84"/>
      <c r="J36" s="84"/>
      <c r="K36" s="84"/>
      <c r="L36" s="84"/>
      <c r="M36" s="84"/>
      <c r="N36" s="84"/>
      <c r="O36" s="84"/>
      <c r="P36" s="42"/>
      <c r="Q36" s="42"/>
      <c r="R36" s="42"/>
      <c r="U36" s="8"/>
      <c r="V36" s="8"/>
      <c r="W36" s="8"/>
      <c r="X36" s="8"/>
    </row>
    <row r="37" spans="1:24">
      <c r="A37" s="84">
        <v>1999</v>
      </c>
      <c r="B37" s="6">
        <v>476389</v>
      </c>
      <c r="C37" s="6">
        <v>178832</v>
      </c>
      <c r="D37" s="6">
        <v>61614</v>
      </c>
      <c r="E37" s="43" t="s">
        <v>73</v>
      </c>
      <c r="I37" s="84"/>
      <c r="J37" s="84"/>
      <c r="K37" s="84"/>
      <c r="L37" s="84"/>
      <c r="M37" s="84"/>
      <c r="N37" s="84"/>
      <c r="O37" s="84"/>
      <c r="P37" s="42"/>
      <c r="Q37" s="42"/>
      <c r="R37" s="42"/>
      <c r="U37" s="8"/>
      <c r="V37" s="8"/>
      <c r="W37" s="8"/>
      <c r="X37" s="8"/>
    </row>
    <row r="38" spans="1:24">
      <c r="A38" s="84">
        <v>2000</v>
      </c>
      <c r="B38" s="6">
        <v>508287</v>
      </c>
      <c r="C38" s="6">
        <v>176871</v>
      </c>
      <c r="D38" s="6">
        <v>57535</v>
      </c>
      <c r="E38" s="43" t="s">
        <v>73</v>
      </c>
      <c r="J38" s="9"/>
      <c r="K38" s="9"/>
      <c r="L38" s="9"/>
      <c r="M38" s="9"/>
      <c r="N38" s="9"/>
      <c r="O38" s="84"/>
      <c r="P38" s="42"/>
      <c r="Q38" s="42"/>
      <c r="R38" s="42"/>
      <c r="S38" s="12"/>
      <c r="U38" s="8"/>
      <c r="V38" s="8"/>
      <c r="W38" s="8"/>
      <c r="X38" s="8"/>
    </row>
    <row r="39" spans="1:24">
      <c r="A39" s="84">
        <v>2001</v>
      </c>
      <c r="B39" s="6">
        <v>442936</v>
      </c>
      <c r="C39" s="6">
        <v>155106</v>
      </c>
      <c r="D39" s="6">
        <v>52117</v>
      </c>
      <c r="E39" s="43" t="s">
        <v>73</v>
      </c>
      <c r="O39" s="84"/>
      <c r="P39" s="42"/>
      <c r="Q39" s="42"/>
      <c r="R39" s="42"/>
      <c r="U39" s="8"/>
      <c r="V39" s="8"/>
      <c r="W39" s="8"/>
      <c r="X39" s="8"/>
    </row>
    <row r="40" spans="1:24">
      <c r="A40" s="84">
        <v>2002</v>
      </c>
      <c r="B40" s="6">
        <v>457627</v>
      </c>
      <c r="C40" s="6">
        <v>168781</v>
      </c>
      <c r="D40" s="6">
        <v>53718</v>
      </c>
      <c r="E40" s="43" t="s">
        <v>73</v>
      </c>
      <c r="F40" s="13"/>
      <c r="G40" s="13"/>
      <c r="O40" s="84"/>
      <c r="P40" s="42"/>
      <c r="Q40" s="42"/>
      <c r="R40" s="42"/>
      <c r="U40" s="8"/>
      <c r="V40" s="8"/>
      <c r="W40" s="8"/>
      <c r="X40" s="8"/>
    </row>
    <row r="41" spans="1:24">
      <c r="A41" s="84">
        <v>2003</v>
      </c>
      <c r="B41" s="6">
        <f t="shared" ref="B41:B44" si="0">K41*1000</f>
        <v>416650.00000000006</v>
      </c>
      <c r="C41" s="6">
        <f t="shared" ref="C41:C44" si="1">L41*1000</f>
        <v>132459.99999999997</v>
      </c>
      <c r="D41" s="6">
        <f>M41*1000</f>
        <v>61470</v>
      </c>
      <c r="E41" s="13" t="s">
        <v>75</v>
      </c>
      <c r="F41" s="13"/>
      <c r="G41" s="13"/>
      <c r="K41" s="88">
        <v>416.65000000000003</v>
      </c>
      <c r="L41" s="88">
        <v>132.45999999999998</v>
      </c>
      <c r="M41" s="88">
        <v>61.47</v>
      </c>
      <c r="O41" s="84"/>
      <c r="P41" s="81"/>
      <c r="Q41" s="42"/>
      <c r="R41" s="42"/>
    </row>
    <row r="42" spans="1:24">
      <c r="A42" s="84">
        <v>2004</v>
      </c>
      <c r="B42" s="6">
        <f t="shared" si="0"/>
        <v>444760</v>
      </c>
      <c r="C42" s="6">
        <f t="shared" si="1"/>
        <v>144859.99999999997</v>
      </c>
      <c r="D42" s="6">
        <f t="shared" ref="D42:D43" si="2">M42*1000</f>
        <v>65910</v>
      </c>
      <c r="E42" s="13" t="s">
        <v>75</v>
      </c>
      <c r="K42" s="88">
        <v>444.76</v>
      </c>
      <c r="L42" s="88">
        <v>144.85999999999999</v>
      </c>
      <c r="M42" s="88">
        <v>65.91</v>
      </c>
      <c r="O42" s="84"/>
      <c r="P42" s="42"/>
      <c r="Q42" s="42"/>
      <c r="R42" s="42"/>
    </row>
    <row r="43" spans="1:24">
      <c r="A43" s="84">
        <v>2005</v>
      </c>
      <c r="B43" s="6">
        <f t="shared" si="0"/>
        <v>460190</v>
      </c>
      <c r="C43" s="6">
        <f t="shared" si="1"/>
        <v>157800</v>
      </c>
      <c r="D43" s="6">
        <f t="shared" si="2"/>
        <v>67710</v>
      </c>
      <c r="E43" s="13" t="s">
        <v>75</v>
      </c>
      <c r="I43" s="84"/>
      <c r="J43" s="84"/>
      <c r="K43" s="89">
        <v>460.19</v>
      </c>
      <c r="L43" s="89">
        <v>157.80000000000001</v>
      </c>
      <c r="M43" s="89">
        <v>67.709999999999994</v>
      </c>
      <c r="N43" s="84"/>
      <c r="O43" s="84"/>
      <c r="P43" s="42"/>
      <c r="Q43" s="42"/>
      <c r="R43" s="42"/>
    </row>
    <row r="44" spans="1:24">
      <c r="A44" s="84">
        <v>2006</v>
      </c>
      <c r="B44" s="6">
        <f t="shared" si="0"/>
        <v>530590.41072447249</v>
      </c>
      <c r="C44" s="6">
        <f t="shared" si="1"/>
        <v>153680</v>
      </c>
      <c r="D44" s="6">
        <v>46440</v>
      </c>
      <c r="E44" s="13" t="s">
        <v>75</v>
      </c>
      <c r="K44" s="88">
        <v>530.59041072447246</v>
      </c>
      <c r="L44" s="88">
        <v>153.68</v>
      </c>
      <c r="M44" s="88">
        <v>46.44</v>
      </c>
      <c r="O44" s="84"/>
      <c r="P44" s="42"/>
      <c r="Q44" s="42"/>
      <c r="R44" s="42"/>
    </row>
    <row r="45" spans="1:24">
      <c r="A45" s="84">
        <v>2007</v>
      </c>
      <c r="B45" s="6">
        <f>1000*CANSIM!AH7</f>
        <v>500000</v>
      </c>
      <c r="C45" s="6">
        <f>1000*CANSIM!AI7</f>
        <v>173000</v>
      </c>
      <c r="D45" s="14">
        <v>45330</v>
      </c>
      <c r="E45" s="70" t="s">
        <v>174</v>
      </c>
      <c r="J45" s="8"/>
      <c r="O45" s="84"/>
      <c r="P45" s="84"/>
      <c r="Q45" s="42"/>
      <c r="R45" s="42"/>
      <c r="S45" s="84"/>
      <c r="W45" s="70"/>
    </row>
    <row r="46" spans="1:24">
      <c r="A46" s="84">
        <v>2008</v>
      </c>
      <c r="B46" s="6">
        <f>1000*CANSIM!AH8</f>
        <v>555000</v>
      </c>
      <c r="C46" s="6">
        <f>1000*CANSIM!AI8</f>
        <v>176000</v>
      </c>
      <c r="D46" s="14">
        <v>44220</v>
      </c>
      <c r="E46" s="70" t="s">
        <v>174</v>
      </c>
      <c r="O46" s="84"/>
      <c r="P46" s="84"/>
      <c r="Q46" s="42"/>
      <c r="R46" s="42"/>
      <c r="S46" s="42"/>
      <c r="W46" s="70"/>
    </row>
    <row r="47" spans="1:24">
      <c r="A47" s="84">
        <v>2009</v>
      </c>
      <c r="B47" s="6">
        <f>1000*CANSIM!AH9</f>
        <v>543000</v>
      </c>
      <c r="C47" s="6">
        <f>1000*CANSIM!AI9</f>
        <v>158000</v>
      </c>
      <c r="D47" s="14">
        <v>43110</v>
      </c>
      <c r="E47" s="70" t="s">
        <v>174</v>
      </c>
      <c r="J47" s="9"/>
      <c r="K47" s="9"/>
      <c r="L47" s="9"/>
      <c r="M47" s="9"/>
      <c r="N47" s="9"/>
      <c r="O47" s="84"/>
      <c r="P47" s="84"/>
      <c r="Q47" s="42"/>
      <c r="R47" s="42"/>
      <c r="S47" s="42"/>
      <c r="W47" s="70"/>
    </row>
    <row r="48" spans="1:24">
      <c r="A48" s="84">
        <v>2010</v>
      </c>
      <c r="B48" s="6">
        <f>1000*CANSIM!AH10</f>
        <v>562000</v>
      </c>
      <c r="C48" s="6">
        <f>1000*CANSIM!AI10</f>
        <v>172000</v>
      </c>
      <c r="D48" s="6">
        <v>42000</v>
      </c>
      <c r="E48" s="70" t="s">
        <v>174</v>
      </c>
      <c r="F48" s="72"/>
      <c r="O48" s="84"/>
      <c r="P48" s="84"/>
      <c r="Q48" s="42"/>
      <c r="R48" s="42"/>
      <c r="S48" s="42"/>
      <c r="W48" s="70"/>
    </row>
    <row r="49" spans="1:23">
      <c r="A49" s="84">
        <v>2011</v>
      </c>
      <c r="B49" s="6">
        <f>1000*CANSIM!AH11</f>
        <v>626000</v>
      </c>
      <c r="C49" s="6">
        <f>1000*CANSIM!AI11</f>
        <v>197000</v>
      </c>
      <c r="D49" s="6">
        <f>1000*CANSIM!AJ11</f>
        <v>54000</v>
      </c>
      <c r="E49" s="70" t="s">
        <v>174</v>
      </c>
      <c r="F49" s="72"/>
      <c r="O49" s="84"/>
      <c r="P49" s="84"/>
      <c r="Q49" s="42"/>
      <c r="R49" s="42"/>
      <c r="S49" s="42"/>
      <c r="W49" s="70"/>
    </row>
    <row r="50" spans="1:23">
      <c r="A50" s="84">
        <v>2012</v>
      </c>
      <c r="B50" s="6">
        <f>1000*CANSIM!AH12</f>
        <v>702000</v>
      </c>
      <c r="C50" s="6">
        <f>1000*CANSIM!AI12</f>
        <v>209000</v>
      </c>
      <c r="D50" s="6">
        <f>1000*CANSIM!AJ12</f>
        <v>55000</v>
      </c>
      <c r="E50" s="70" t="s">
        <v>174</v>
      </c>
      <c r="F50" s="72"/>
      <c r="O50" s="84"/>
      <c r="P50" s="84"/>
      <c r="Q50" s="42"/>
      <c r="R50" s="42"/>
      <c r="S50" s="42"/>
      <c r="W50" s="70"/>
    </row>
    <row r="51" spans="1:23">
      <c r="A51" s="84">
        <v>2013</v>
      </c>
      <c r="B51" s="6">
        <f>1000*CANSIM!AH13</f>
        <v>722000</v>
      </c>
      <c r="C51" s="6">
        <f>1000*CANSIM!AI13</f>
        <v>221000</v>
      </c>
      <c r="D51" s="6">
        <f>1000*CANSIM!AJ13</f>
        <v>68000</v>
      </c>
      <c r="E51" s="70" t="s">
        <v>174</v>
      </c>
      <c r="F51" s="72"/>
      <c r="O51" s="84"/>
      <c r="P51" s="84"/>
      <c r="Q51" s="42"/>
      <c r="R51" s="42"/>
      <c r="S51" s="42"/>
      <c r="W51" s="70"/>
    </row>
    <row r="52" spans="1:23">
      <c r="B52" s="6"/>
      <c r="C52" s="6"/>
      <c r="D52" s="6"/>
      <c r="E52" s="70"/>
      <c r="F52" s="72"/>
      <c r="O52" s="84"/>
      <c r="P52" s="84"/>
      <c r="Q52" s="42"/>
      <c r="R52" s="42"/>
      <c r="S52" s="42"/>
      <c r="W52" s="70"/>
    </row>
    <row r="53" spans="1:23">
      <c r="B53" s="6"/>
      <c r="C53" s="6"/>
      <c r="D53" s="6"/>
      <c r="E53" s="70"/>
      <c r="F53" s="72"/>
      <c r="O53" s="84"/>
      <c r="P53" s="84"/>
      <c r="Q53" s="42"/>
      <c r="R53" s="42"/>
      <c r="S53" s="42"/>
      <c r="W53" s="70"/>
    </row>
    <row r="54" spans="1:23">
      <c r="A54" s="53" t="s">
        <v>104</v>
      </c>
      <c r="O54" s="84"/>
      <c r="P54" s="42"/>
      <c r="Q54" s="42"/>
      <c r="R54" s="42"/>
      <c r="S54" s="12"/>
    </row>
    <row r="55" spans="1:23">
      <c r="A55" s="2" t="s">
        <v>73</v>
      </c>
      <c r="O55" s="84"/>
      <c r="P55" s="42"/>
      <c r="Q55" s="42"/>
      <c r="R55" s="42"/>
    </row>
    <row r="56" spans="1:23">
      <c r="B56" s="2" t="s">
        <v>85</v>
      </c>
      <c r="O56" s="84"/>
    </row>
    <row r="57" spans="1:23">
      <c r="B57" s="2" t="s">
        <v>86</v>
      </c>
      <c r="O57" s="84"/>
    </row>
    <row r="58" spans="1:23">
      <c r="B58" s="2" t="s">
        <v>87</v>
      </c>
      <c r="O58" s="84"/>
    </row>
    <row r="59" spans="1:23">
      <c r="B59" s="2" t="s">
        <v>88</v>
      </c>
      <c r="I59" s="84"/>
      <c r="J59" s="84"/>
      <c r="K59" s="84"/>
      <c r="L59" s="84"/>
      <c r="M59" s="84"/>
      <c r="N59" s="84"/>
      <c r="O59" s="84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4"/>
    </row>
    <row r="73" spans="1:19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7"/>
      <c r="N73" s="57"/>
      <c r="O73" s="57"/>
      <c r="P73" s="56"/>
      <c r="Q73" s="57"/>
      <c r="R73" s="56"/>
    </row>
    <row r="74" spans="1:1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8"/>
      <c r="N74" s="58"/>
      <c r="O74" s="58"/>
      <c r="P74" s="56"/>
      <c r="Q74" s="56"/>
      <c r="R74" s="56"/>
    </row>
    <row r="75" spans="1:19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8"/>
      <c r="N75" s="58"/>
      <c r="O75" s="58"/>
      <c r="P75" s="56"/>
      <c r="Q75" s="56"/>
      <c r="R75" s="56"/>
    </row>
    <row r="76" spans="1:19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8"/>
      <c r="N76" s="58"/>
      <c r="O76" s="58"/>
      <c r="P76" s="59"/>
      <c r="Q76" s="56"/>
      <c r="R76" s="56"/>
    </row>
    <row r="77" spans="1:19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8"/>
      <c r="N77" s="58"/>
      <c r="O77" s="58"/>
      <c r="P77" s="56"/>
      <c r="Q77" s="56"/>
      <c r="R77" s="56"/>
    </row>
    <row r="78" spans="1:19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8"/>
      <c r="N78" s="58"/>
      <c r="O78" s="58"/>
      <c r="P78" s="56"/>
      <c r="Q78" s="54"/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/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7"/>
      <c r="N83" s="61"/>
      <c r="O83" s="61"/>
      <c r="P83" s="56"/>
      <c r="Q83" s="56"/>
      <c r="R83" s="56"/>
    </row>
    <row r="84" spans="1:18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7"/>
      <c r="N84" s="61"/>
      <c r="O84" s="61"/>
      <c r="P84" s="56"/>
      <c r="Q84" s="56"/>
      <c r="R84" s="56"/>
    </row>
    <row r="85" spans="1:18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7"/>
      <c r="N85" s="61"/>
      <c r="O85" s="61"/>
      <c r="P85" s="56"/>
      <c r="Q85" s="56"/>
      <c r="R85" s="56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7"/>
      <c r="N86" s="61"/>
      <c r="O86" s="61"/>
      <c r="P86" s="56"/>
      <c r="Q86" s="56"/>
      <c r="R86" s="56"/>
    </row>
    <row r="87" spans="1:18">
      <c r="G87" s="84"/>
      <c r="H87" s="84"/>
      <c r="I87" s="84"/>
      <c r="J87" s="84"/>
      <c r="K87" s="84"/>
      <c r="L87" s="84"/>
      <c r="M87" s="84"/>
    </row>
    <row r="88" spans="1:18">
      <c r="G88" s="84"/>
      <c r="H88" s="84"/>
      <c r="I88" s="84"/>
      <c r="J88" s="84"/>
      <c r="K88" s="84"/>
      <c r="L88" s="84"/>
      <c r="M88" s="84"/>
    </row>
    <row r="89" spans="1:18">
      <c r="G89" s="84"/>
      <c r="H89" s="84"/>
      <c r="I89" s="84"/>
      <c r="J89" s="84"/>
      <c r="K89" s="84"/>
      <c r="L89" s="84"/>
      <c r="M89" s="84"/>
    </row>
  </sheetData>
  <sortState ref="S4:Y10">
    <sortCondition ref="S4"/>
  </sortState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6"/>
  <sheetViews>
    <sheetView topLeftCell="F1" workbookViewId="0">
      <selection activeCell="J38" sqref="J38"/>
    </sheetView>
  </sheetViews>
  <sheetFormatPr defaultRowHeight="15"/>
  <cols>
    <col min="1" max="16384" width="9.140625" style="85"/>
  </cols>
  <sheetData>
    <row r="1" spans="1:41">
      <c r="A1" s="85" t="s">
        <v>173</v>
      </c>
    </row>
    <row r="2" spans="1:41">
      <c r="A2" s="85" t="s">
        <v>153</v>
      </c>
    </row>
    <row r="3" spans="1:41">
      <c r="A3" s="85" t="s">
        <v>152</v>
      </c>
    </row>
    <row r="4" spans="1:41">
      <c r="A4" s="85" t="s">
        <v>151</v>
      </c>
      <c r="B4" s="85" t="s">
        <v>14</v>
      </c>
      <c r="C4" s="85" t="s">
        <v>14</v>
      </c>
      <c r="D4" s="85" t="s">
        <v>14</v>
      </c>
      <c r="E4" s="85" t="s">
        <v>14</v>
      </c>
      <c r="F4" s="85" t="s">
        <v>144</v>
      </c>
      <c r="G4" s="85" t="s">
        <v>144</v>
      </c>
      <c r="H4" s="85" t="s">
        <v>144</v>
      </c>
      <c r="I4" s="85" t="s">
        <v>144</v>
      </c>
      <c r="J4" s="85" t="s">
        <v>143</v>
      </c>
      <c r="K4" s="85" t="s">
        <v>143</v>
      </c>
      <c r="L4" s="85" t="s">
        <v>143</v>
      </c>
      <c r="M4" s="85" t="s">
        <v>143</v>
      </c>
      <c r="N4" s="85" t="s">
        <v>30</v>
      </c>
      <c r="O4" s="85" t="s">
        <v>30</v>
      </c>
      <c r="P4" s="85" t="s">
        <v>30</v>
      </c>
      <c r="Q4" s="85" t="s">
        <v>30</v>
      </c>
      <c r="R4" s="85" t="s">
        <v>29</v>
      </c>
      <c r="S4" s="85" t="s">
        <v>29</v>
      </c>
      <c r="T4" s="85" t="s">
        <v>29</v>
      </c>
      <c r="U4" s="85" t="s">
        <v>29</v>
      </c>
      <c r="V4" s="85" t="s">
        <v>142</v>
      </c>
      <c r="W4" s="85" t="s">
        <v>142</v>
      </c>
      <c r="X4" s="85" t="s">
        <v>142</v>
      </c>
      <c r="Y4" s="85" t="s">
        <v>142</v>
      </c>
      <c r="Z4" s="85" t="s">
        <v>141</v>
      </c>
      <c r="AA4" s="85" t="s">
        <v>141</v>
      </c>
      <c r="AB4" s="85" t="s">
        <v>141</v>
      </c>
      <c r="AC4" s="85" t="s">
        <v>141</v>
      </c>
      <c r="AD4" s="85" t="s">
        <v>140</v>
      </c>
      <c r="AE4" s="85" t="s">
        <v>140</v>
      </c>
      <c r="AF4" s="85" t="s">
        <v>140</v>
      </c>
      <c r="AG4" s="85" t="s">
        <v>140</v>
      </c>
      <c r="AH4" s="85" t="s">
        <v>157</v>
      </c>
      <c r="AI4" s="85" t="s">
        <v>157</v>
      </c>
      <c r="AJ4" s="85" t="s">
        <v>157</v>
      </c>
      <c r="AK4" s="85" t="s">
        <v>157</v>
      </c>
      <c r="AL4" s="85" t="s">
        <v>139</v>
      </c>
      <c r="AM4" s="85" t="s">
        <v>139</v>
      </c>
      <c r="AN4" s="85" t="s">
        <v>139</v>
      </c>
      <c r="AO4" s="85" t="s">
        <v>139</v>
      </c>
    </row>
    <row r="5" spans="1:41">
      <c r="A5" s="85" t="s">
        <v>150</v>
      </c>
      <c r="B5" s="85" t="s">
        <v>2</v>
      </c>
      <c r="C5" s="85" t="s">
        <v>156</v>
      </c>
      <c r="D5" s="85" t="s">
        <v>12</v>
      </c>
      <c r="E5" s="85" t="s">
        <v>172</v>
      </c>
      <c r="F5" s="85" t="s">
        <v>2</v>
      </c>
      <c r="G5" s="85" t="s">
        <v>156</v>
      </c>
      <c r="H5" s="85" t="s">
        <v>12</v>
      </c>
      <c r="I5" s="85" t="s">
        <v>172</v>
      </c>
      <c r="J5" s="85" t="s">
        <v>2</v>
      </c>
      <c r="K5" s="85" t="s">
        <v>156</v>
      </c>
      <c r="L5" s="85" t="s">
        <v>12</v>
      </c>
      <c r="M5" s="85" t="s">
        <v>172</v>
      </c>
      <c r="N5" s="85" t="s">
        <v>2</v>
      </c>
      <c r="O5" s="85" t="s">
        <v>156</v>
      </c>
      <c r="P5" s="85" t="s">
        <v>12</v>
      </c>
      <c r="Q5" s="85" t="s">
        <v>172</v>
      </c>
      <c r="R5" s="85" t="s">
        <v>2</v>
      </c>
      <c r="S5" s="85" t="s">
        <v>156</v>
      </c>
      <c r="T5" s="85" t="s">
        <v>12</v>
      </c>
      <c r="U5" s="85" t="s">
        <v>172</v>
      </c>
      <c r="V5" s="85" t="s">
        <v>2</v>
      </c>
      <c r="W5" s="85" t="s">
        <v>156</v>
      </c>
      <c r="X5" s="85" t="s">
        <v>12</v>
      </c>
      <c r="Y5" s="85" t="s">
        <v>172</v>
      </c>
      <c r="Z5" s="85" t="s">
        <v>2</v>
      </c>
      <c r="AA5" s="85" t="s">
        <v>156</v>
      </c>
      <c r="AB5" s="85" t="s">
        <v>12</v>
      </c>
      <c r="AC5" s="85" t="s">
        <v>172</v>
      </c>
      <c r="AD5" s="85" t="s">
        <v>2</v>
      </c>
      <c r="AE5" s="85" t="s">
        <v>156</v>
      </c>
      <c r="AF5" s="85" t="s">
        <v>12</v>
      </c>
      <c r="AG5" s="85" t="s">
        <v>172</v>
      </c>
      <c r="AH5" s="85" t="s">
        <v>2</v>
      </c>
      <c r="AI5" s="85" t="s">
        <v>156</v>
      </c>
      <c r="AJ5" s="85" t="s">
        <v>12</v>
      </c>
      <c r="AK5" s="85" t="s">
        <v>172</v>
      </c>
      <c r="AL5" s="85" t="s">
        <v>2</v>
      </c>
      <c r="AM5" s="85" t="s">
        <v>156</v>
      </c>
      <c r="AN5" s="85" t="s">
        <v>12</v>
      </c>
      <c r="AO5" s="85" t="s">
        <v>172</v>
      </c>
    </row>
    <row r="6" spans="1:41">
      <c r="A6" s="85" t="s">
        <v>149</v>
      </c>
      <c r="B6" s="85" t="s">
        <v>138</v>
      </c>
      <c r="C6" s="85" t="s">
        <v>138</v>
      </c>
      <c r="D6" s="85" t="s">
        <v>138</v>
      </c>
      <c r="E6" s="85" t="s">
        <v>138</v>
      </c>
      <c r="F6" s="85" t="s">
        <v>138</v>
      </c>
      <c r="G6" s="85" t="s">
        <v>138</v>
      </c>
      <c r="H6" s="85" t="s">
        <v>138</v>
      </c>
      <c r="I6" s="85" t="s">
        <v>138</v>
      </c>
      <c r="J6" s="85" t="s">
        <v>138</v>
      </c>
      <c r="K6" s="85" t="s">
        <v>138</v>
      </c>
      <c r="L6" s="85" t="s">
        <v>138</v>
      </c>
      <c r="M6" s="85" t="s">
        <v>138</v>
      </c>
      <c r="N6" s="85" t="s">
        <v>138</v>
      </c>
      <c r="O6" s="85" t="s">
        <v>138</v>
      </c>
      <c r="P6" s="85" t="s">
        <v>138</v>
      </c>
      <c r="Q6" s="85" t="s">
        <v>138</v>
      </c>
      <c r="R6" s="85" t="s">
        <v>138</v>
      </c>
      <c r="S6" s="85" t="s">
        <v>138</v>
      </c>
      <c r="T6" s="85" t="s">
        <v>138</v>
      </c>
      <c r="U6" s="85" t="s">
        <v>138</v>
      </c>
      <c r="V6" s="85" t="s">
        <v>138</v>
      </c>
      <c r="W6" s="85" t="s">
        <v>138</v>
      </c>
      <c r="X6" s="85" t="s">
        <v>138</v>
      </c>
      <c r="Y6" s="85" t="s">
        <v>138</v>
      </c>
      <c r="Z6" s="85" t="s">
        <v>138</v>
      </c>
      <c r="AA6" s="85" t="s">
        <v>138</v>
      </c>
      <c r="AB6" s="85" t="s">
        <v>138</v>
      </c>
      <c r="AC6" s="85" t="s">
        <v>138</v>
      </c>
      <c r="AD6" s="85" t="s">
        <v>138</v>
      </c>
      <c r="AE6" s="85" t="s">
        <v>138</v>
      </c>
      <c r="AF6" s="85" t="s">
        <v>138</v>
      </c>
      <c r="AG6" s="85" t="s">
        <v>138</v>
      </c>
      <c r="AH6" s="85" t="s">
        <v>138</v>
      </c>
      <c r="AI6" s="85" t="s">
        <v>138</v>
      </c>
      <c r="AJ6" s="85" t="s">
        <v>138</v>
      </c>
      <c r="AK6" s="85" t="s">
        <v>138</v>
      </c>
      <c r="AL6" s="85" t="s">
        <v>138</v>
      </c>
      <c r="AM6" s="85" t="s">
        <v>138</v>
      </c>
      <c r="AN6" s="85" t="s">
        <v>138</v>
      </c>
      <c r="AO6" s="85" t="s">
        <v>138</v>
      </c>
    </row>
    <row r="7" spans="1:41">
      <c r="A7" s="85" t="s">
        <v>155</v>
      </c>
      <c r="B7" s="85">
        <v>1740</v>
      </c>
      <c r="C7" s="85">
        <v>635</v>
      </c>
      <c r="D7" s="85">
        <v>394</v>
      </c>
      <c r="E7" s="85">
        <v>165</v>
      </c>
      <c r="F7" s="85">
        <v>334</v>
      </c>
      <c r="G7" s="85">
        <v>123</v>
      </c>
      <c r="H7" s="85">
        <v>243</v>
      </c>
      <c r="I7" s="85">
        <v>24</v>
      </c>
      <c r="J7" s="85">
        <v>26</v>
      </c>
      <c r="K7" s="85" t="s">
        <v>136</v>
      </c>
      <c r="L7" s="85" t="s">
        <v>136</v>
      </c>
      <c r="M7" s="85" t="s">
        <v>136</v>
      </c>
      <c r="N7" s="85">
        <v>119</v>
      </c>
      <c r="O7" s="85" t="s">
        <v>136</v>
      </c>
      <c r="P7" s="85">
        <v>56</v>
      </c>
      <c r="Q7" s="85" t="s">
        <v>136</v>
      </c>
      <c r="R7" s="85">
        <v>189</v>
      </c>
      <c r="S7" s="85">
        <v>77</v>
      </c>
      <c r="T7" s="85" t="s">
        <v>136</v>
      </c>
      <c r="U7" s="85">
        <v>13</v>
      </c>
      <c r="V7" s="85">
        <v>1406</v>
      </c>
      <c r="W7" s="85">
        <v>512</v>
      </c>
      <c r="X7" s="85">
        <v>151</v>
      </c>
      <c r="Y7" s="85">
        <v>141</v>
      </c>
      <c r="Z7" s="85">
        <v>329</v>
      </c>
      <c r="AA7" s="85">
        <v>128</v>
      </c>
      <c r="AB7" s="85">
        <v>79</v>
      </c>
      <c r="AC7" s="85">
        <v>28</v>
      </c>
      <c r="AD7" s="85">
        <v>577</v>
      </c>
      <c r="AE7" s="85">
        <v>210</v>
      </c>
      <c r="AF7" s="85" t="s">
        <v>136</v>
      </c>
      <c r="AG7" s="85">
        <v>63</v>
      </c>
      <c r="AH7" s="85">
        <v>500</v>
      </c>
      <c r="AI7" s="85">
        <v>173</v>
      </c>
      <c r="AJ7" s="85" t="s">
        <v>136</v>
      </c>
      <c r="AK7" s="85">
        <v>51</v>
      </c>
      <c r="AL7" s="85">
        <v>22</v>
      </c>
      <c r="AM7" s="85" t="s">
        <v>136</v>
      </c>
      <c r="AN7" s="85" t="s">
        <v>136</v>
      </c>
      <c r="AO7" s="85">
        <v>3</v>
      </c>
    </row>
    <row r="8" spans="1:41">
      <c r="A8" s="85" t="s">
        <v>154</v>
      </c>
      <c r="B8" s="85">
        <v>1901</v>
      </c>
      <c r="C8" s="85">
        <v>669</v>
      </c>
      <c r="D8" s="85">
        <v>363</v>
      </c>
      <c r="E8" s="85">
        <v>182</v>
      </c>
      <c r="F8" s="85">
        <v>289</v>
      </c>
      <c r="G8" s="85">
        <v>139</v>
      </c>
      <c r="H8" s="85">
        <v>200</v>
      </c>
      <c r="I8" s="85">
        <v>23</v>
      </c>
      <c r="J8" s="85">
        <v>30</v>
      </c>
      <c r="K8" s="85" t="s">
        <v>136</v>
      </c>
      <c r="L8" s="85" t="s">
        <v>136</v>
      </c>
      <c r="M8" s="85" t="s">
        <v>136</v>
      </c>
      <c r="N8" s="85">
        <v>121</v>
      </c>
      <c r="O8" s="85" t="s">
        <v>136</v>
      </c>
      <c r="P8" s="85" t="s">
        <v>136</v>
      </c>
      <c r="Q8" s="85" t="s">
        <v>136</v>
      </c>
      <c r="R8" s="85">
        <v>138</v>
      </c>
      <c r="S8" s="85">
        <v>79</v>
      </c>
      <c r="T8" s="85">
        <v>108</v>
      </c>
      <c r="U8" s="85">
        <v>11</v>
      </c>
      <c r="V8" s="85">
        <v>1611</v>
      </c>
      <c r="W8" s="85">
        <v>530</v>
      </c>
      <c r="X8" s="85">
        <v>163</v>
      </c>
      <c r="Y8" s="85">
        <v>159</v>
      </c>
      <c r="Z8" s="85">
        <v>351</v>
      </c>
      <c r="AA8" s="85">
        <v>128</v>
      </c>
      <c r="AB8" s="85" t="s">
        <v>136</v>
      </c>
      <c r="AC8" s="85">
        <v>30</v>
      </c>
      <c r="AD8" s="85">
        <v>705</v>
      </c>
      <c r="AE8" s="85">
        <v>226</v>
      </c>
      <c r="AF8" s="85" t="s">
        <v>136</v>
      </c>
      <c r="AG8" s="85">
        <v>72</v>
      </c>
      <c r="AH8" s="85">
        <v>555</v>
      </c>
      <c r="AI8" s="85">
        <v>176</v>
      </c>
      <c r="AJ8" s="85" t="s">
        <v>136</v>
      </c>
      <c r="AK8" s="85">
        <v>57</v>
      </c>
      <c r="AL8" s="85" t="s">
        <v>136</v>
      </c>
      <c r="AM8" s="85" t="s">
        <v>136</v>
      </c>
      <c r="AN8" s="85" t="s">
        <v>136</v>
      </c>
      <c r="AO8" s="85">
        <v>3</v>
      </c>
    </row>
    <row r="9" spans="1:41">
      <c r="A9" s="85" t="s">
        <v>148</v>
      </c>
      <c r="B9" s="85">
        <v>1857</v>
      </c>
      <c r="C9" s="85">
        <v>576</v>
      </c>
      <c r="D9" s="85">
        <v>186</v>
      </c>
      <c r="E9" s="85">
        <v>158</v>
      </c>
      <c r="F9" s="85">
        <v>344</v>
      </c>
      <c r="G9" s="85">
        <v>114</v>
      </c>
      <c r="H9" s="85">
        <v>108</v>
      </c>
      <c r="I9" s="85">
        <v>22</v>
      </c>
      <c r="J9" s="85">
        <v>26</v>
      </c>
      <c r="K9" s="85">
        <v>21</v>
      </c>
      <c r="L9" s="85" t="s">
        <v>136</v>
      </c>
      <c r="M9" s="85">
        <v>3</v>
      </c>
      <c r="N9" s="85">
        <v>110</v>
      </c>
      <c r="O9" s="85">
        <v>30</v>
      </c>
      <c r="P9" s="85" t="s">
        <v>136</v>
      </c>
      <c r="Q9" s="85">
        <v>7</v>
      </c>
      <c r="R9" s="85">
        <v>209</v>
      </c>
      <c r="S9" s="85">
        <v>63</v>
      </c>
      <c r="T9" s="85">
        <v>67</v>
      </c>
      <c r="U9" s="85">
        <v>11</v>
      </c>
      <c r="V9" s="85">
        <v>1513</v>
      </c>
      <c r="W9" s="85">
        <v>463</v>
      </c>
      <c r="X9" s="85">
        <v>78</v>
      </c>
      <c r="Y9" s="85">
        <v>136</v>
      </c>
      <c r="Z9" s="85">
        <v>310</v>
      </c>
      <c r="AA9" s="85">
        <v>98</v>
      </c>
      <c r="AB9" s="85">
        <v>46</v>
      </c>
      <c r="AC9" s="85">
        <v>25</v>
      </c>
      <c r="AD9" s="85">
        <v>660</v>
      </c>
      <c r="AE9" s="85">
        <v>207</v>
      </c>
      <c r="AF9" s="85" t="s">
        <v>136</v>
      </c>
      <c r="AG9" s="85">
        <v>60</v>
      </c>
      <c r="AH9" s="85">
        <v>543</v>
      </c>
      <c r="AI9" s="85">
        <v>158</v>
      </c>
      <c r="AJ9" s="85" t="s">
        <v>136</v>
      </c>
      <c r="AK9" s="85">
        <v>51</v>
      </c>
      <c r="AL9" s="85">
        <v>20</v>
      </c>
      <c r="AM9" s="85" t="s">
        <v>136</v>
      </c>
      <c r="AN9" s="85">
        <v>4</v>
      </c>
      <c r="AO9" s="85" t="s">
        <v>136</v>
      </c>
    </row>
    <row r="10" spans="1:41">
      <c r="A10" s="85" t="s">
        <v>147</v>
      </c>
      <c r="B10" s="85">
        <v>1901</v>
      </c>
      <c r="C10" s="85">
        <v>630</v>
      </c>
      <c r="D10" s="85">
        <v>271</v>
      </c>
      <c r="E10" s="85">
        <v>209</v>
      </c>
      <c r="F10" s="85">
        <v>340</v>
      </c>
      <c r="G10" s="85">
        <v>137</v>
      </c>
      <c r="H10" s="85">
        <v>171</v>
      </c>
      <c r="I10" s="85">
        <v>29</v>
      </c>
      <c r="J10" s="85">
        <v>22</v>
      </c>
      <c r="K10" s="85">
        <v>19</v>
      </c>
      <c r="L10" s="85">
        <v>32</v>
      </c>
      <c r="M10" s="85">
        <v>5</v>
      </c>
      <c r="N10" s="85">
        <v>102</v>
      </c>
      <c r="O10" s="85">
        <v>42</v>
      </c>
      <c r="P10" s="85">
        <v>36</v>
      </c>
      <c r="Q10" s="85">
        <v>8</v>
      </c>
      <c r="R10" s="85">
        <v>215</v>
      </c>
      <c r="S10" s="85">
        <v>75</v>
      </c>
      <c r="T10" s="85">
        <v>104</v>
      </c>
      <c r="U10" s="85">
        <v>16</v>
      </c>
      <c r="V10" s="85">
        <v>1561</v>
      </c>
      <c r="W10" s="85">
        <v>493</v>
      </c>
      <c r="X10" s="85">
        <v>99</v>
      </c>
      <c r="Y10" s="85">
        <v>180</v>
      </c>
      <c r="Z10" s="85">
        <v>354</v>
      </c>
      <c r="AA10" s="85">
        <v>113</v>
      </c>
      <c r="AB10" s="85">
        <v>34</v>
      </c>
      <c r="AC10" s="85">
        <v>36</v>
      </c>
      <c r="AD10" s="85">
        <v>645</v>
      </c>
      <c r="AE10" s="85">
        <v>208</v>
      </c>
      <c r="AF10" s="85">
        <v>23</v>
      </c>
      <c r="AG10" s="85">
        <v>82</v>
      </c>
      <c r="AH10" s="85">
        <v>562</v>
      </c>
      <c r="AI10" s="85">
        <v>172</v>
      </c>
      <c r="AJ10" s="85">
        <v>42</v>
      </c>
      <c r="AK10" s="85">
        <v>62</v>
      </c>
      <c r="AL10" s="85">
        <v>24</v>
      </c>
      <c r="AM10" s="85" t="s">
        <v>136</v>
      </c>
      <c r="AN10" s="85">
        <v>6</v>
      </c>
      <c r="AO10" s="85">
        <v>3</v>
      </c>
    </row>
    <row r="11" spans="1:41">
      <c r="A11" s="85" t="s">
        <v>146</v>
      </c>
      <c r="B11" s="85">
        <v>1990</v>
      </c>
      <c r="C11" s="85">
        <v>723</v>
      </c>
      <c r="D11" s="85">
        <v>312</v>
      </c>
      <c r="E11" s="85">
        <v>238</v>
      </c>
      <c r="F11" s="85">
        <v>348</v>
      </c>
      <c r="G11" s="85">
        <v>189</v>
      </c>
      <c r="H11" s="85">
        <v>190</v>
      </c>
      <c r="I11" s="85">
        <v>38</v>
      </c>
      <c r="J11" s="85">
        <v>22</v>
      </c>
      <c r="K11" s="85">
        <v>19</v>
      </c>
      <c r="L11" s="85" t="s">
        <v>136</v>
      </c>
      <c r="M11" s="85">
        <v>4</v>
      </c>
      <c r="N11" s="85">
        <v>114</v>
      </c>
      <c r="O11" s="85">
        <v>63</v>
      </c>
      <c r="P11" s="85" t="s">
        <v>136</v>
      </c>
      <c r="Q11" s="85">
        <v>9</v>
      </c>
      <c r="R11" s="85">
        <v>212</v>
      </c>
      <c r="S11" s="85">
        <v>107</v>
      </c>
      <c r="T11" s="85">
        <v>114</v>
      </c>
      <c r="U11" s="85">
        <v>25</v>
      </c>
      <c r="V11" s="85">
        <v>1642</v>
      </c>
      <c r="W11" s="85">
        <v>534</v>
      </c>
      <c r="X11" s="85">
        <v>123</v>
      </c>
      <c r="Y11" s="85">
        <v>199</v>
      </c>
      <c r="Z11" s="85">
        <v>314</v>
      </c>
      <c r="AA11" s="85">
        <v>111</v>
      </c>
      <c r="AB11" s="85">
        <v>42</v>
      </c>
      <c r="AC11" s="85">
        <v>35</v>
      </c>
      <c r="AD11" s="85">
        <v>702</v>
      </c>
      <c r="AE11" s="85">
        <v>226</v>
      </c>
      <c r="AF11" s="85">
        <v>28</v>
      </c>
      <c r="AG11" s="85">
        <v>93</v>
      </c>
      <c r="AH11" s="85">
        <v>626</v>
      </c>
      <c r="AI11" s="85">
        <v>197</v>
      </c>
      <c r="AJ11" s="85">
        <v>54</v>
      </c>
      <c r="AK11" s="85">
        <v>71</v>
      </c>
      <c r="AL11" s="85">
        <v>19</v>
      </c>
      <c r="AM11" s="85">
        <v>7</v>
      </c>
      <c r="AN11" s="85">
        <v>6</v>
      </c>
      <c r="AO11" s="85">
        <v>4</v>
      </c>
    </row>
    <row r="12" spans="1:41">
      <c r="A12" s="85" t="s">
        <v>145</v>
      </c>
      <c r="B12" s="85">
        <v>2296</v>
      </c>
      <c r="C12" s="85">
        <v>799</v>
      </c>
      <c r="D12" s="85">
        <v>297</v>
      </c>
      <c r="E12" s="85">
        <v>274</v>
      </c>
      <c r="F12" s="85">
        <v>372</v>
      </c>
      <c r="G12" s="85">
        <v>198</v>
      </c>
      <c r="H12" s="85">
        <v>157</v>
      </c>
      <c r="I12" s="85">
        <v>39</v>
      </c>
      <c r="J12" s="85">
        <v>27</v>
      </c>
      <c r="K12" s="85">
        <v>20</v>
      </c>
      <c r="L12" s="85">
        <v>26</v>
      </c>
      <c r="M12" s="85">
        <v>3</v>
      </c>
      <c r="N12" s="85">
        <v>148</v>
      </c>
      <c r="O12" s="85">
        <v>47</v>
      </c>
      <c r="P12" s="85">
        <v>33</v>
      </c>
      <c r="Q12" s="85">
        <v>12</v>
      </c>
      <c r="R12" s="85">
        <v>197</v>
      </c>
      <c r="S12" s="85">
        <v>132</v>
      </c>
      <c r="T12" s="85">
        <v>97</v>
      </c>
      <c r="U12" s="85">
        <v>25</v>
      </c>
      <c r="V12" s="85">
        <v>1924</v>
      </c>
      <c r="W12" s="85">
        <v>601</v>
      </c>
      <c r="X12" s="85">
        <v>140</v>
      </c>
      <c r="Y12" s="85">
        <v>235</v>
      </c>
      <c r="Z12" s="85">
        <v>328</v>
      </c>
      <c r="AA12" s="85">
        <v>107</v>
      </c>
      <c r="AB12" s="85">
        <v>40</v>
      </c>
      <c r="AC12" s="85">
        <v>37</v>
      </c>
      <c r="AD12" s="85">
        <v>893</v>
      </c>
      <c r="AE12" s="85">
        <v>285</v>
      </c>
      <c r="AF12" s="85">
        <v>46</v>
      </c>
      <c r="AG12" s="85">
        <v>119</v>
      </c>
      <c r="AH12" s="85">
        <v>702</v>
      </c>
      <c r="AI12" s="85">
        <v>209</v>
      </c>
      <c r="AJ12" s="85">
        <v>55</v>
      </c>
      <c r="AK12" s="85">
        <v>79</v>
      </c>
      <c r="AL12" s="85">
        <v>16</v>
      </c>
      <c r="AM12" s="85" t="s">
        <v>136</v>
      </c>
      <c r="AN12" s="85" t="s">
        <v>136</v>
      </c>
      <c r="AO12" s="85">
        <v>4</v>
      </c>
    </row>
    <row r="13" spans="1:41">
      <c r="A13" s="85" t="s">
        <v>171</v>
      </c>
      <c r="B13" s="85">
        <v>2472</v>
      </c>
      <c r="C13" s="85">
        <v>814</v>
      </c>
      <c r="D13" s="85">
        <v>353</v>
      </c>
      <c r="E13" s="85">
        <v>287</v>
      </c>
      <c r="F13" s="85">
        <v>379</v>
      </c>
      <c r="G13" s="85">
        <v>168</v>
      </c>
      <c r="H13" s="85">
        <v>179</v>
      </c>
      <c r="I13" s="85">
        <v>47</v>
      </c>
      <c r="J13" s="85">
        <v>15</v>
      </c>
      <c r="K13" s="85" t="s">
        <v>136</v>
      </c>
      <c r="L13" s="85" t="s">
        <v>136</v>
      </c>
      <c r="M13" s="85">
        <v>3</v>
      </c>
      <c r="N13" s="85">
        <v>133</v>
      </c>
      <c r="O13" s="85" t="s">
        <v>136</v>
      </c>
      <c r="P13" s="85" t="s">
        <v>136</v>
      </c>
      <c r="Q13" s="85">
        <v>13</v>
      </c>
      <c r="R13" s="85">
        <v>231</v>
      </c>
      <c r="S13" s="85">
        <v>121</v>
      </c>
      <c r="T13" s="85">
        <v>118</v>
      </c>
      <c r="U13" s="85">
        <v>31</v>
      </c>
      <c r="V13" s="85">
        <v>2093</v>
      </c>
      <c r="W13" s="85">
        <v>646</v>
      </c>
      <c r="X13" s="85">
        <v>174</v>
      </c>
      <c r="Y13" s="85">
        <v>240</v>
      </c>
      <c r="Z13" s="85">
        <v>388</v>
      </c>
      <c r="AA13" s="85">
        <v>127</v>
      </c>
      <c r="AB13" s="85">
        <v>56</v>
      </c>
      <c r="AC13" s="85">
        <v>44</v>
      </c>
      <c r="AD13" s="85">
        <v>983</v>
      </c>
      <c r="AE13" s="85">
        <v>298</v>
      </c>
      <c r="AF13" s="85">
        <v>50</v>
      </c>
      <c r="AG13" s="85">
        <v>115</v>
      </c>
      <c r="AH13" s="85">
        <v>722</v>
      </c>
      <c r="AI13" s="85">
        <v>221</v>
      </c>
      <c r="AJ13" s="85">
        <v>68</v>
      </c>
      <c r="AK13" s="85">
        <v>81</v>
      </c>
      <c r="AL13" s="85">
        <v>24</v>
      </c>
      <c r="AM13" s="85" t="s">
        <v>136</v>
      </c>
      <c r="AN13" s="85" t="s">
        <v>136</v>
      </c>
      <c r="AO13" s="85" t="s">
        <v>136</v>
      </c>
    </row>
    <row r="14" spans="1:41">
      <c r="A14" s="85" t="s">
        <v>170</v>
      </c>
      <c r="B14" s="85" t="s">
        <v>169</v>
      </c>
      <c r="C14" s="85" t="s">
        <v>169</v>
      </c>
      <c r="D14" s="85" t="s">
        <v>169</v>
      </c>
      <c r="E14" s="85" t="s">
        <v>169</v>
      </c>
      <c r="F14" s="85" t="s">
        <v>169</v>
      </c>
      <c r="G14" s="85" t="s">
        <v>169</v>
      </c>
      <c r="H14" s="85" t="s">
        <v>169</v>
      </c>
      <c r="I14" s="85" t="s">
        <v>169</v>
      </c>
      <c r="J14" s="85" t="s">
        <v>169</v>
      </c>
      <c r="K14" s="85" t="s">
        <v>169</v>
      </c>
      <c r="L14" s="85" t="s">
        <v>169</v>
      </c>
      <c r="M14" s="85" t="s">
        <v>169</v>
      </c>
      <c r="N14" s="85" t="s">
        <v>169</v>
      </c>
      <c r="O14" s="85" t="s">
        <v>169</v>
      </c>
      <c r="P14" s="85" t="s">
        <v>169</v>
      </c>
      <c r="Q14" s="85" t="s">
        <v>169</v>
      </c>
      <c r="R14" s="85" t="s">
        <v>169</v>
      </c>
      <c r="S14" s="85" t="s">
        <v>169</v>
      </c>
      <c r="T14" s="85" t="s">
        <v>169</v>
      </c>
      <c r="U14" s="85" t="s">
        <v>169</v>
      </c>
      <c r="V14" s="85" t="s">
        <v>169</v>
      </c>
      <c r="W14" s="85" t="s">
        <v>169</v>
      </c>
      <c r="X14" s="85" t="s">
        <v>169</v>
      </c>
      <c r="Y14" s="85" t="s">
        <v>169</v>
      </c>
      <c r="Z14" s="85" t="s">
        <v>169</v>
      </c>
      <c r="AA14" s="85" t="s">
        <v>169</v>
      </c>
      <c r="AB14" s="85" t="s">
        <v>169</v>
      </c>
      <c r="AC14" s="85" t="s">
        <v>169</v>
      </c>
      <c r="AD14" s="85" t="s">
        <v>169</v>
      </c>
      <c r="AE14" s="85" t="s">
        <v>169</v>
      </c>
      <c r="AF14" s="85" t="s">
        <v>169</v>
      </c>
      <c r="AG14" s="85" t="s">
        <v>169</v>
      </c>
      <c r="AH14" s="85" t="s">
        <v>169</v>
      </c>
      <c r="AI14" s="85" t="s">
        <v>169</v>
      </c>
      <c r="AJ14" s="85" t="s">
        <v>169</v>
      </c>
      <c r="AK14" s="85" t="s">
        <v>169</v>
      </c>
      <c r="AL14" s="85" t="s">
        <v>169</v>
      </c>
      <c r="AM14" s="85" t="s">
        <v>169</v>
      </c>
      <c r="AN14" s="85" t="s">
        <v>169</v>
      </c>
      <c r="AO14" s="85" t="s">
        <v>169</v>
      </c>
    </row>
    <row r="15" spans="1:41">
      <c r="A15" s="85" t="s">
        <v>137</v>
      </c>
    </row>
    <row r="16" spans="1:41">
      <c r="A16" s="85" t="s">
        <v>136</v>
      </c>
      <c r="B16" s="85" t="s">
        <v>135</v>
      </c>
    </row>
    <row r="17" spans="1:2">
      <c r="A17" s="85" t="s">
        <v>169</v>
      </c>
      <c r="B17" s="85" t="s">
        <v>168</v>
      </c>
    </row>
    <row r="18" spans="1:2">
      <c r="A18" s="85" t="s">
        <v>167</v>
      </c>
    </row>
    <row r="19" spans="1:2">
      <c r="A19" s="85">
        <v>1</v>
      </c>
      <c r="B19" s="85" t="s">
        <v>134</v>
      </c>
    </row>
    <row r="20" spans="1:2">
      <c r="A20" s="85">
        <v>2</v>
      </c>
      <c r="B20" s="85" t="s">
        <v>133</v>
      </c>
    </row>
    <row r="21" spans="1:2">
      <c r="A21" s="85">
        <v>3</v>
      </c>
      <c r="B21" s="85" t="s">
        <v>132</v>
      </c>
    </row>
    <row r="22" spans="1:2">
      <c r="A22" s="85">
        <v>4</v>
      </c>
      <c r="B22" s="85" t="s">
        <v>131</v>
      </c>
    </row>
    <row r="23" spans="1:2">
      <c r="A23" s="85">
        <v>9</v>
      </c>
      <c r="B23" s="85" t="s">
        <v>166</v>
      </c>
    </row>
    <row r="24" spans="1:2">
      <c r="A24" s="85" t="s">
        <v>130</v>
      </c>
    </row>
    <row r="25" spans="1:2">
      <c r="A25" s="85" t="s">
        <v>129</v>
      </c>
    </row>
    <row r="26" spans="1:2">
      <c r="A26" s="85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workbookViewId="0">
      <selection activeCell="P45" sqref="P45"/>
    </sheetView>
  </sheetViews>
  <sheetFormatPr defaultRowHeight="12.75"/>
  <cols>
    <col min="1" max="2" width="8.85546875" style="1" customWidth="1"/>
    <col min="3" max="3" width="14" style="1" customWidth="1"/>
    <col min="4" max="4" width="13.7109375" style="1" customWidth="1"/>
    <col min="5" max="6" width="8.85546875" style="1" customWidth="1"/>
  </cols>
  <sheetData>
    <row r="1" spans="1:8">
      <c r="B1" s="2" t="s">
        <v>0</v>
      </c>
      <c r="E1" s="43" t="s">
        <v>103</v>
      </c>
    </row>
    <row r="2" spans="1:8">
      <c r="A2" s="3" t="s">
        <v>1</v>
      </c>
      <c r="B2" s="4" t="s">
        <v>2</v>
      </c>
      <c r="C2" s="4" t="s">
        <v>3</v>
      </c>
      <c r="D2" s="4" t="s">
        <v>4</v>
      </c>
      <c r="E2" s="43" t="s">
        <v>71</v>
      </c>
    </row>
    <row r="3" spans="1:8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8">
      <c r="A4" s="1">
        <v>1966</v>
      </c>
      <c r="B4" s="6">
        <v>95025</v>
      </c>
      <c r="C4" s="6">
        <v>153666</v>
      </c>
      <c r="D4" s="6">
        <v>136993</v>
      </c>
      <c r="E4" s="43" t="s">
        <v>73</v>
      </c>
      <c r="G4" s="5"/>
      <c r="H4" s="5"/>
    </row>
    <row r="5" spans="1:8">
      <c r="A5" s="1">
        <v>1967</v>
      </c>
      <c r="B5" s="6">
        <v>112655</v>
      </c>
      <c r="C5" s="6">
        <v>169223</v>
      </c>
      <c r="D5" s="6">
        <v>155803</v>
      </c>
      <c r="E5" s="43" t="s">
        <v>73</v>
      </c>
      <c r="G5" s="5"/>
      <c r="H5" s="5"/>
    </row>
    <row r="6" spans="1:8">
      <c r="A6" s="1">
        <v>1968</v>
      </c>
      <c r="B6" s="6">
        <v>128216</v>
      </c>
      <c r="C6" s="6">
        <v>168021</v>
      </c>
      <c r="D6" s="6">
        <v>158977</v>
      </c>
      <c r="E6" s="43" t="s">
        <v>73</v>
      </c>
      <c r="G6" s="5"/>
      <c r="H6" s="5"/>
    </row>
    <row r="7" spans="1:8">
      <c r="A7" s="1">
        <v>1969</v>
      </c>
      <c r="B7" s="6">
        <v>124458</v>
      </c>
      <c r="C7" s="6">
        <v>170188</v>
      </c>
      <c r="D7" s="6">
        <v>162878</v>
      </c>
      <c r="E7" s="43" t="s">
        <v>73</v>
      </c>
      <c r="G7" s="5"/>
      <c r="H7" s="5"/>
    </row>
    <row r="8" spans="1:8">
      <c r="A8" s="1">
        <v>1970</v>
      </c>
      <c r="B8" s="6">
        <v>160137</v>
      </c>
      <c r="C8" s="6">
        <v>177647</v>
      </c>
      <c r="D8" s="6">
        <v>168143</v>
      </c>
      <c r="E8" s="43" t="s">
        <v>73</v>
      </c>
      <c r="G8" s="5"/>
      <c r="H8" s="5"/>
    </row>
    <row r="9" spans="1:8">
      <c r="A9" s="1">
        <v>1971</v>
      </c>
      <c r="B9" s="6">
        <v>170847</v>
      </c>
      <c r="C9" s="6">
        <v>179849</v>
      </c>
      <c r="D9" s="6">
        <v>175727</v>
      </c>
      <c r="E9" s="43" t="s">
        <v>73</v>
      </c>
      <c r="G9" s="5"/>
      <c r="H9" s="5"/>
    </row>
    <row r="10" spans="1:8">
      <c r="A10" s="1">
        <v>1972</v>
      </c>
      <c r="B10" s="6">
        <v>171127</v>
      </c>
      <c r="C10" s="6">
        <v>187277</v>
      </c>
      <c r="D10" s="6">
        <v>176758</v>
      </c>
      <c r="E10" s="43" t="s">
        <v>73</v>
      </c>
      <c r="G10" s="5"/>
      <c r="H10" s="5"/>
    </row>
    <row r="11" spans="1:8">
      <c r="A11" s="1">
        <v>1973</v>
      </c>
      <c r="B11" s="6">
        <v>170370</v>
      </c>
      <c r="C11" s="6">
        <v>195189</v>
      </c>
      <c r="D11" s="6">
        <v>183547</v>
      </c>
      <c r="E11" s="43" t="s">
        <v>73</v>
      </c>
      <c r="G11" s="5"/>
      <c r="H11" s="5"/>
    </row>
    <row r="12" spans="1:8">
      <c r="A12" s="1">
        <v>1974</v>
      </c>
      <c r="B12" s="6">
        <v>216708</v>
      </c>
      <c r="C12" s="6">
        <v>204400</v>
      </c>
      <c r="D12" s="6">
        <v>193015</v>
      </c>
      <c r="E12" s="43" t="s">
        <v>73</v>
      </c>
      <c r="G12" s="5"/>
      <c r="H12" s="5"/>
    </row>
    <row r="13" spans="1:8">
      <c r="A13" s="1">
        <v>1975</v>
      </c>
      <c r="B13" s="6">
        <v>201884</v>
      </c>
      <c r="C13" s="6">
        <v>191270</v>
      </c>
      <c r="D13" s="6">
        <v>191338</v>
      </c>
      <c r="E13" s="43" t="s">
        <v>73</v>
      </c>
      <c r="G13" s="5"/>
      <c r="H13" s="5"/>
    </row>
    <row r="14" spans="1:8">
      <c r="A14" s="1">
        <v>1976</v>
      </c>
      <c r="B14" s="6">
        <v>218297</v>
      </c>
      <c r="C14" s="6">
        <v>227505</v>
      </c>
      <c r="D14" s="6">
        <v>224150</v>
      </c>
      <c r="E14" s="43" t="s">
        <v>73</v>
      </c>
      <c r="G14" s="5"/>
      <c r="H14" s="5"/>
    </row>
    <row r="15" spans="1:8">
      <c r="A15" s="1">
        <v>1977</v>
      </c>
      <c r="B15" s="6">
        <v>217193</v>
      </c>
      <c r="C15" s="6">
        <v>226800</v>
      </c>
      <c r="D15" s="6">
        <v>218530</v>
      </c>
      <c r="E15" s="43" t="s">
        <v>73</v>
      </c>
      <c r="G15" s="5"/>
      <c r="H15" s="5"/>
    </row>
    <row r="16" spans="1:8">
      <c r="A16" s="1">
        <v>1978</v>
      </c>
      <c r="B16" s="6">
        <v>225800</v>
      </c>
      <c r="C16" s="6">
        <v>237000</v>
      </c>
      <c r="D16" s="6">
        <v>240900</v>
      </c>
      <c r="E16" s="43" t="s">
        <v>73</v>
      </c>
      <c r="G16" s="5"/>
      <c r="H16" s="5"/>
    </row>
    <row r="17" spans="1:19">
      <c r="A17" s="1">
        <v>1979</v>
      </c>
      <c r="B17" s="6">
        <v>243300</v>
      </c>
      <c r="C17" s="6">
        <v>255500</v>
      </c>
      <c r="D17" s="6">
        <v>287600</v>
      </c>
      <c r="E17" s="43" t="s">
        <v>73</v>
      </c>
      <c r="G17" s="5"/>
      <c r="H17" s="5"/>
    </row>
    <row r="18" spans="1:19">
      <c r="A18" s="1">
        <v>1980</v>
      </c>
      <c r="B18" s="6">
        <v>241600</v>
      </c>
      <c r="C18" s="6">
        <v>240200</v>
      </c>
      <c r="D18" s="6">
        <v>282900</v>
      </c>
      <c r="E18" s="43" t="s">
        <v>73</v>
      </c>
      <c r="G18" s="5"/>
      <c r="H18" s="5"/>
    </row>
    <row r="19" spans="1:19">
      <c r="A19" s="1">
        <v>1981</v>
      </c>
      <c r="B19" s="6">
        <v>264400</v>
      </c>
      <c r="C19" s="6">
        <v>235400</v>
      </c>
      <c r="D19" s="6">
        <v>299300</v>
      </c>
      <c r="E19" s="43" t="s">
        <v>73</v>
      </c>
      <c r="G19" s="5"/>
      <c r="H19" s="5"/>
    </row>
    <row r="20" spans="1:19">
      <c r="A20" s="1">
        <v>1982</v>
      </c>
      <c r="B20" s="6">
        <v>283800</v>
      </c>
      <c r="C20" s="6">
        <v>245700</v>
      </c>
      <c r="D20" s="6">
        <v>279700</v>
      </c>
      <c r="E20" s="43" t="s">
        <v>73</v>
      </c>
      <c r="G20" s="5"/>
      <c r="H20" s="5"/>
    </row>
    <row r="21" spans="1:19">
      <c r="A21" s="1">
        <v>1983</v>
      </c>
      <c r="B21" s="6">
        <v>280900</v>
      </c>
      <c r="C21" s="6">
        <v>240500</v>
      </c>
      <c r="D21" s="6">
        <v>278100</v>
      </c>
      <c r="E21" s="43" t="s">
        <v>73</v>
      </c>
      <c r="G21" s="7"/>
      <c r="H21" s="7"/>
    </row>
    <row r="22" spans="1:19">
      <c r="A22" s="1">
        <v>1984</v>
      </c>
      <c r="B22" s="6">
        <v>303800</v>
      </c>
      <c r="C22" s="6">
        <v>244500</v>
      </c>
      <c r="D22" s="6">
        <v>316200</v>
      </c>
      <c r="E22" s="43" t="s">
        <v>73</v>
      </c>
    </row>
    <row r="23" spans="1:19">
      <c r="A23" s="1">
        <v>1985</v>
      </c>
      <c r="B23" s="6">
        <v>339153</v>
      </c>
      <c r="C23" s="6">
        <v>245346</v>
      </c>
      <c r="D23" s="6">
        <v>331740</v>
      </c>
      <c r="E23" s="43" t="s">
        <v>73</v>
      </c>
    </row>
    <row r="24" spans="1:19">
      <c r="A24" s="1">
        <v>1986</v>
      </c>
      <c r="B24" s="6">
        <v>324516</v>
      </c>
      <c r="C24" s="6">
        <v>233259</v>
      </c>
      <c r="D24" s="6">
        <v>303093</v>
      </c>
      <c r="E24" s="43" t="s">
        <v>73</v>
      </c>
    </row>
    <row r="25" spans="1:19">
      <c r="A25" s="1">
        <v>1987</v>
      </c>
      <c r="B25" s="6">
        <v>331068</v>
      </c>
      <c r="C25" s="6">
        <v>218621</v>
      </c>
      <c r="D25" s="6">
        <v>303121</v>
      </c>
      <c r="E25" s="43" t="s">
        <v>73</v>
      </c>
    </row>
    <row r="26" spans="1:19">
      <c r="A26" s="1">
        <v>1988</v>
      </c>
      <c r="B26" s="6">
        <v>327261</v>
      </c>
      <c r="C26" s="6">
        <v>214829</v>
      </c>
      <c r="D26" s="6">
        <v>324028</v>
      </c>
      <c r="E26" s="43" t="s">
        <v>73</v>
      </c>
    </row>
    <row r="27" spans="1:19">
      <c r="A27" s="1">
        <v>1989</v>
      </c>
      <c r="B27" s="6">
        <v>307319</v>
      </c>
      <c r="C27" s="6">
        <v>206368</v>
      </c>
      <c r="D27" s="6">
        <v>280873</v>
      </c>
      <c r="E27" s="43" t="s">
        <v>73</v>
      </c>
    </row>
    <row r="28" spans="1:19">
      <c r="A28" s="1">
        <v>1990</v>
      </c>
      <c r="B28" s="6">
        <v>307614</v>
      </c>
      <c r="C28" s="6">
        <v>192638</v>
      </c>
      <c r="D28" s="6">
        <v>279238</v>
      </c>
      <c r="E28" s="43" t="s">
        <v>73</v>
      </c>
    </row>
    <row r="29" spans="1:19">
      <c r="A29" s="1">
        <v>1991</v>
      </c>
      <c r="B29" s="6">
        <v>289956</v>
      </c>
      <c r="C29" s="6">
        <v>189193</v>
      </c>
      <c r="D29" s="6">
        <v>262784</v>
      </c>
      <c r="E29" s="43" t="s">
        <v>73</v>
      </c>
    </row>
    <row r="30" spans="1:19">
      <c r="A30" s="1">
        <v>1992</v>
      </c>
      <c r="B30" s="6">
        <v>290879</v>
      </c>
      <c r="C30" s="6">
        <v>189399</v>
      </c>
      <c r="D30" s="6">
        <v>246086</v>
      </c>
      <c r="E30" s="43" t="s">
        <v>73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>
        <v>1993</v>
      </c>
      <c r="B31" s="6">
        <v>283633</v>
      </c>
      <c r="C31" s="6">
        <v>184480</v>
      </c>
      <c r="D31" s="6">
        <v>243803</v>
      </c>
      <c r="E31" s="43" t="s">
        <v>73</v>
      </c>
    </row>
    <row r="32" spans="1:19">
      <c r="A32" s="1">
        <v>1994</v>
      </c>
      <c r="B32" s="6">
        <v>274959</v>
      </c>
      <c r="C32" s="6">
        <v>170204</v>
      </c>
      <c r="D32" s="6">
        <v>241216</v>
      </c>
      <c r="E32" s="43" t="s">
        <v>73</v>
      </c>
      <c r="I32" s="1"/>
      <c r="J32" s="10"/>
      <c r="K32" s="1"/>
      <c r="L32" s="1">
        <v>2002</v>
      </c>
      <c r="M32" s="1">
        <v>0</v>
      </c>
      <c r="N32" s="1"/>
      <c r="O32" s="1"/>
      <c r="P32" s="1"/>
    </row>
    <row r="33" spans="1:19">
      <c r="A33" s="1">
        <v>1995</v>
      </c>
      <c r="B33" s="6">
        <v>284352</v>
      </c>
      <c r="C33" s="6">
        <v>160105</v>
      </c>
      <c r="D33" s="6">
        <v>219055</v>
      </c>
      <c r="E33" s="43" t="s">
        <v>73</v>
      </c>
      <c r="I33" s="1"/>
      <c r="J33" s="10"/>
      <c r="K33" s="1"/>
      <c r="L33" s="1">
        <v>2002</v>
      </c>
      <c r="M33" s="1">
        <v>400000</v>
      </c>
      <c r="N33" s="1"/>
      <c r="O33" s="1"/>
      <c r="P33" s="1"/>
    </row>
    <row r="34" spans="1:19">
      <c r="A34" s="1">
        <v>1996</v>
      </c>
      <c r="B34" s="6">
        <v>288320.62</v>
      </c>
      <c r="C34" s="6">
        <v>149280.51999999999</v>
      </c>
      <c r="D34" s="6">
        <v>225010</v>
      </c>
      <c r="E34" s="43" t="s">
        <v>73</v>
      </c>
      <c r="I34" s="1"/>
      <c r="J34" s="11"/>
      <c r="K34" s="11"/>
      <c r="L34" s="11"/>
      <c r="M34" s="11"/>
      <c r="N34" s="11"/>
      <c r="O34" s="1"/>
      <c r="P34" s="11"/>
      <c r="Q34" s="9"/>
      <c r="R34" s="9"/>
      <c r="S34" s="9"/>
    </row>
    <row r="35" spans="1:19">
      <c r="A35" s="1">
        <v>1997</v>
      </c>
      <c r="B35" s="6">
        <v>271316</v>
      </c>
      <c r="C35" s="6">
        <v>153797</v>
      </c>
      <c r="D35" s="6">
        <v>213222</v>
      </c>
      <c r="E35" s="43" t="s">
        <v>73</v>
      </c>
      <c r="I35" s="1"/>
      <c r="J35" s="1"/>
      <c r="K35" s="1"/>
      <c r="L35" s="1">
        <v>2006</v>
      </c>
      <c r="M35" s="1">
        <v>0</v>
      </c>
      <c r="N35" s="1"/>
      <c r="O35" s="1"/>
      <c r="P35" s="1"/>
    </row>
    <row r="36" spans="1:19">
      <c r="A36" s="1">
        <v>1998</v>
      </c>
      <c r="B36" s="6">
        <v>298559</v>
      </c>
      <c r="C36" s="6">
        <v>163887</v>
      </c>
      <c r="D36" s="6">
        <v>232068.87</v>
      </c>
      <c r="E36" s="43" t="s">
        <v>73</v>
      </c>
      <c r="I36" s="1"/>
      <c r="J36" s="1"/>
      <c r="K36" s="1"/>
      <c r="L36" s="1">
        <v>2006</v>
      </c>
      <c r="M36" s="1">
        <v>400000</v>
      </c>
      <c r="N36" s="1"/>
      <c r="O36" s="1"/>
      <c r="P36" s="1"/>
    </row>
    <row r="37" spans="1:19">
      <c r="A37" s="1">
        <v>1999</v>
      </c>
      <c r="B37" s="6">
        <v>299522</v>
      </c>
      <c r="C37" s="6">
        <v>147757</v>
      </c>
      <c r="D37" s="6">
        <v>221745.57</v>
      </c>
      <c r="E37" s="43" t="s">
        <v>73</v>
      </c>
      <c r="I37" s="1"/>
      <c r="J37" s="1"/>
      <c r="K37" s="73"/>
      <c r="L37" s="6"/>
      <c r="M37" s="6"/>
      <c r="N37" s="10"/>
      <c r="O37" s="1"/>
      <c r="P37" s="1"/>
    </row>
    <row r="38" spans="1:19">
      <c r="A38" s="1">
        <v>2000</v>
      </c>
      <c r="B38" s="6">
        <v>286393</v>
      </c>
      <c r="C38" s="6">
        <v>149056</v>
      </c>
      <c r="D38" s="6">
        <v>205930.97</v>
      </c>
      <c r="E38" s="43" t="s">
        <v>73</v>
      </c>
      <c r="J38" s="9"/>
      <c r="K38" s="74"/>
      <c r="L38" s="6"/>
      <c r="M38" s="6"/>
      <c r="N38" s="8"/>
      <c r="O38" s="9"/>
      <c r="P38" s="9"/>
      <c r="Q38" s="12"/>
      <c r="R38" s="12"/>
      <c r="S38" s="12"/>
    </row>
    <row r="39" spans="1:19">
      <c r="A39" s="1">
        <v>2001</v>
      </c>
      <c r="B39" s="6">
        <v>276445</v>
      </c>
      <c r="C39" s="6">
        <v>146053</v>
      </c>
      <c r="D39" s="6">
        <v>192436</v>
      </c>
      <c r="E39" s="43" t="s">
        <v>73</v>
      </c>
      <c r="K39" s="75"/>
      <c r="L39" s="6"/>
      <c r="M39" s="6"/>
      <c r="N39" s="8"/>
    </row>
    <row r="40" spans="1:19">
      <c r="A40" s="1">
        <v>2002</v>
      </c>
      <c r="B40" s="6">
        <v>276292.71999999997</v>
      </c>
      <c r="C40" s="6">
        <v>141865.68</v>
      </c>
      <c r="D40" s="62">
        <f>SUM(ON!D40,QC!D40,AC!D40)</f>
        <v>198418</v>
      </c>
      <c r="E40" s="43" t="s">
        <v>73</v>
      </c>
      <c r="F40" s="13"/>
      <c r="G40" s="13"/>
    </row>
    <row r="41" spans="1:19">
      <c r="A41" s="1">
        <v>2003</v>
      </c>
      <c r="B41" s="62">
        <f>SUM(ON!B41,QC!B41,AC!B41)</f>
        <v>333670.59999999998</v>
      </c>
      <c r="C41" s="62">
        <f>SUM(ON!C41,QC!C41,AC!C41)</f>
        <v>139647.93</v>
      </c>
      <c r="D41" s="62">
        <f>SUM(ON!D41,QC!D41,AC!D41)</f>
        <v>188570.83000000002</v>
      </c>
      <c r="E41" s="63" t="s">
        <v>119</v>
      </c>
      <c r="F41" s="64"/>
      <c r="G41" s="13"/>
      <c r="L41" s="39"/>
      <c r="M41" s="39"/>
      <c r="N41" s="39"/>
    </row>
    <row r="42" spans="1:19">
      <c r="A42" s="1">
        <v>2004</v>
      </c>
      <c r="B42" s="62">
        <f>SUM(ON!B42,QC!B42,AC!B42)</f>
        <v>313896.02</v>
      </c>
      <c r="C42" s="62">
        <f>SUM(ON!C42,QC!C42,AC!C42)</f>
        <v>149024.185</v>
      </c>
      <c r="D42" s="62">
        <f>SUM(ON!D42,QC!D42,AC!D42)</f>
        <v>214822.61499999996</v>
      </c>
      <c r="E42" s="63" t="s">
        <v>119</v>
      </c>
      <c r="F42" s="65"/>
      <c r="N42" s="39"/>
    </row>
    <row r="43" spans="1:19">
      <c r="A43" s="1">
        <v>2005</v>
      </c>
      <c r="B43" s="62">
        <f>SUM(ON!B43,QC!B43,AC!B43)</f>
        <v>282733.82500000001</v>
      </c>
      <c r="C43" s="62">
        <f>SUM(ON!C43,QC!C43,AC!C43)</f>
        <v>133775.94500000001</v>
      </c>
      <c r="D43" s="62">
        <f>SUM(ON!D43,QC!D43,AC!D43)</f>
        <v>200139.44500000001</v>
      </c>
      <c r="E43" s="63" t="s">
        <v>119</v>
      </c>
      <c r="F43" s="65"/>
      <c r="I43" s="1"/>
      <c r="N43" s="39"/>
      <c r="O43" s="1"/>
      <c r="P43" s="1"/>
      <c r="Q43" s="1"/>
      <c r="R43" s="1"/>
      <c r="S43" s="1"/>
    </row>
    <row r="44" spans="1:19">
      <c r="A44" s="1">
        <v>2006</v>
      </c>
      <c r="B44" s="62">
        <f>SUM(ON!B44,QC!B44,AC!B44)</f>
        <v>287258.00875356537</v>
      </c>
      <c r="C44" s="62">
        <f>SUM(ON!C44,QC!C44,AC!C44)</f>
        <v>128291.91500000001</v>
      </c>
      <c r="D44" s="62">
        <f>SUM(ON!D44,QC!D44,AC!D44)</f>
        <v>181948.22500000001</v>
      </c>
      <c r="E44" s="63" t="s">
        <v>119</v>
      </c>
      <c r="F44" s="65"/>
    </row>
    <row r="45" spans="1:19">
      <c r="A45" s="1">
        <v>2007</v>
      </c>
      <c r="B45" s="62">
        <f>1000*CANSIM!F7</f>
        <v>334000</v>
      </c>
      <c r="C45" s="62">
        <f>1000*CANSIM!G7</f>
        <v>123000</v>
      </c>
      <c r="D45" s="62">
        <f>1000*CANSIM!H7</f>
        <v>243000</v>
      </c>
      <c r="E45" s="63" t="s">
        <v>174</v>
      </c>
      <c r="F45" s="65"/>
      <c r="J45" s="77"/>
      <c r="K45" s="77"/>
      <c r="L45" s="77"/>
      <c r="M45" s="70"/>
    </row>
    <row r="46" spans="1:19">
      <c r="A46" s="1">
        <v>2008</v>
      </c>
      <c r="B46" s="62">
        <f>1000*CANSIM!F8</f>
        <v>289000</v>
      </c>
      <c r="C46" s="62">
        <f>1000*CANSIM!G8</f>
        <v>139000</v>
      </c>
      <c r="D46" s="62">
        <f>1000*CANSIM!H8</f>
        <v>200000</v>
      </c>
      <c r="E46" s="63" t="s">
        <v>174</v>
      </c>
      <c r="F46" s="65"/>
      <c r="J46" s="77"/>
      <c r="K46" s="77"/>
      <c r="L46" s="77"/>
      <c r="M46" s="70"/>
    </row>
    <row r="47" spans="1:19">
      <c r="A47" s="1">
        <v>2009</v>
      </c>
      <c r="B47" s="62">
        <f>1000*CANSIM!F9</f>
        <v>344000</v>
      </c>
      <c r="C47" s="62">
        <f>1000*CANSIM!G9</f>
        <v>114000</v>
      </c>
      <c r="D47" s="62">
        <f>1000*CANSIM!H9</f>
        <v>108000</v>
      </c>
      <c r="E47" s="63" t="s">
        <v>174</v>
      </c>
      <c r="F47" s="65"/>
      <c r="J47" s="77"/>
      <c r="K47" s="77"/>
      <c r="L47" s="77"/>
      <c r="M47" s="70"/>
      <c r="N47" s="9"/>
      <c r="O47" s="9"/>
      <c r="P47" s="9"/>
      <c r="Q47" s="9"/>
      <c r="R47" s="9"/>
      <c r="S47" s="9"/>
    </row>
    <row r="48" spans="1:19">
      <c r="A48" s="1">
        <v>2010</v>
      </c>
      <c r="B48" s="62">
        <f>1000*CANSIM!F10</f>
        <v>340000</v>
      </c>
      <c r="C48" s="62">
        <f>1000*CANSIM!G10</f>
        <v>137000</v>
      </c>
      <c r="D48" s="62">
        <f>1000*CANSIM!H10</f>
        <v>171000</v>
      </c>
      <c r="E48" s="63" t="s">
        <v>174</v>
      </c>
      <c r="J48" s="77"/>
      <c r="K48" s="77"/>
      <c r="L48" s="77"/>
      <c r="M48" s="70"/>
    </row>
    <row r="49" spans="1:19">
      <c r="A49" s="1">
        <v>2011</v>
      </c>
      <c r="B49" s="62">
        <f>1000*CANSIM!F11</f>
        <v>348000</v>
      </c>
      <c r="C49" s="62">
        <f>1000*CANSIM!G11</f>
        <v>189000</v>
      </c>
      <c r="D49" s="62">
        <f>1000*CANSIM!H11</f>
        <v>190000</v>
      </c>
      <c r="E49" s="63" t="s">
        <v>174</v>
      </c>
      <c r="J49" s="77"/>
      <c r="K49" s="77"/>
      <c r="L49" s="77"/>
      <c r="M49" s="70"/>
    </row>
    <row r="50" spans="1:19">
      <c r="A50" s="1">
        <v>2012</v>
      </c>
      <c r="B50" s="62">
        <f>1000*CANSIM!F12</f>
        <v>372000</v>
      </c>
      <c r="C50" s="62">
        <f>1000*CANSIM!G12</f>
        <v>198000</v>
      </c>
      <c r="D50" s="62">
        <f>1000*CANSIM!H12</f>
        <v>157000</v>
      </c>
      <c r="E50" s="63" t="s">
        <v>174</v>
      </c>
      <c r="J50" s="77"/>
      <c r="K50" s="77"/>
      <c r="L50" s="77"/>
      <c r="M50" s="70"/>
    </row>
    <row r="51" spans="1:19">
      <c r="A51" s="1">
        <v>2013</v>
      </c>
      <c r="B51" s="62">
        <f>1000*CANSIM!F13</f>
        <v>379000</v>
      </c>
      <c r="C51" s="62">
        <f>1000*CANSIM!G13</f>
        <v>168000</v>
      </c>
      <c r="D51" s="62">
        <f>1000*CANSIM!H13</f>
        <v>179000</v>
      </c>
      <c r="E51" s="63" t="s">
        <v>174</v>
      </c>
      <c r="Q51" s="12"/>
      <c r="R51" s="12"/>
      <c r="S51" s="12"/>
    </row>
    <row r="52" spans="1:19">
      <c r="B52" s="6"/>
      <c r="C52" s="6"/>
      <c r="D52" s="6"/>
    </row>
    <row r="53" spans="1:19">
      <c r="A53" s="2"/>
    </row>
    <row r="54" spans="1:19">
      <c r="A54" s="53" t="s">
        <v>104</v>
      </c>
    </row>
    <row r="55" spans="1:19">
      <c r="A55" s="2" t="s">
        <v>73</v>
      </c>
    </row>
    <row r="56" spans="1:19">
      <c r="B56" s="2" t="s">
        <v>85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B57" s="2" t="s">
        <v>86</v>
      </c>
    </row>
    <row r="58" spans="1:19">
      <c r="B58" s="2" t="s">
        <v>87</v>
      </c>
      <c r="J58" s="8"/>
    </row>
    <row r="59" spans="1:19">
      <c r="B59" s="2" t="s">
        <v>88</v>
      </c>
      <c r="J59" s="8"/>
    </row>
    <row r="60" spans="1:19">
      <c r="B60" s="2" t="s">
        <v>89</v>
      </c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>
      <c r="B61" s="2" t="s">
        <v>6</v>
      </c>
    </row>
    <row r="62" spans="1:19">
      <c r="B62" s="2" t="s">
        <v>90</v>
      </c>
    </row>
    <row r="63" spans="1:19">
      <c r="B63" s="2" t="s">
        <v>91</v>
      </c>
    </row>
    <row r="64" spans="1:19">
      <c r="B64" s="48" t="s">
        <v>92</v>
      </c>
      <c r="J64" s="9"/>
      <c r="K64" s="9"/>
      <c r="L64" s="9"/>
      <c r="M64" s="9"/>
      <c r="N64" s="9"/>
      <c r="O64" s="9"/>
      <c r="P64" s="9"/>
      <c r="Q64" s="12"/>
      <c r="R64" s="12"/>
      <c r="S64" s="12"/>
    </row>
    <row r="65" spans="1:15">
      <c r="B65" s="2" t="s">
        <v>84</v>
      </c>
    </row>
    <row r="66" spans="1:15">
      <c r="B66" s="2" t="s">
        <v>102</v>
      </c>
    </row>
    <row r="67" spans="1:15">
      <c r="B67" s="2"/>
    </row>
    <row r="68" spans="1:15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</row>
    <row r="69" spans="1:15">
      <c r="A69" s="54"/>
      <c r="B69" s="56" t="s">
        <v>108</v>
      </c>
      <c r="C69" s="54"/>
      <c r="D69" s="54"/>
      <c r="E69" s="54"/>
      <c r="F69" s="54"/>
      <c r="G69" s="56"/>
      <c r="H69" s="56"/>
      <c r="I69" s="56"/>
      <c r="J69" s="56"/>
      <c r="K69" s="56"/>
      <c r="L69" s="56"/>
      <c r="M69" s="56"/>
      <c r="N69" s="56"/>
      <c r="O69" s="56"/>
    </row>
    <row r="70" spans="1:15">
      <c r="A70" s="54"/>
      <c r="B70" s="56" t="s">
        <v>24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</row>
    <row r="71" spans="1:15">
      <c r="A71" s="54"/>
      <c r="B71" s="56"/>
      <c r="C71" s="54" t="s">
        <v>7</v>
      </c>
      <c r="D71" s="54" t="s">
        <v>8</v>
      </c>
      <c r="E71" s="54" t="s">
        <v>9</v>
      </c>
      <c r="F71" s="54" t="s">
        <v>22</v>
      </c>
      <c r="G71" s="54" t="s">
        <v>10</v>
      </c>
      <c r="H71" s="54" t="s">
        <v>11</v>
      </c>
      <c r="I71" s="54" t="s">
        <v>12</v>
      </c>
      <c r="J71" s="54" t="s">
        <v>13</v>
      </c>
      <c r="K71" s="57" t="s">
        <v>18</v>
      </c>
      <c r="L71" s="57" t="s">
        <v>19</v>
      </c>
      <c r="M71" s="57" t="s">
        <v>20</v>
      </c>
      <c r="N71" s="56"/>
      <c r="O71" s="57" t="s">
        <v>114</v>
      </c>
    </row>
    <row r="72" spans="1:15">
      <c r="A72" s="54"/>
      <c r="B72" s="56" t="s">
        <v>17</v>
      </c>
      <c r="C72" s="54" t="s">
        <v>14</v>
      </c>
      <c r="D72" s="54"/>
      <c r="E72" s="54"/>
      <c r="F72" s="54"/>
      <c r="G72" s="54"/>
      <c r="H72" s="54"/>
      <c r="I72" s="54"/>
      <c r="J72" s="54"/>
      <c r="K72" s="61"/>
      <c r="L72" s="61"/>
      <c r="M72" s="61"/>
      <c r="N72" s="56"/>
      <c r="O72" s="56"/>
    </row>
    <row r="73" spans="1:15">
      <c r="A73" s="54"/>
      <c r="B73" s="56" t="s">
        <v>23</v>
      </c>
      <c r="C73" s="54">
        <v>65</v>
      </c>
      <c r="D73" s="54">
        <v>264</v>
      </c>
      <c r="E73" s="54">
        <v>245</v>
      </c>
      <c r="F73" s="54">
        <v>23</v>
      </c>
      <c r="G73" s="54">
        <v>132</v>
      </c>
      <c r="H73" s="54">
        <v>148</v>
      </c>
      <c r="I73" s="54">
        <v>349</v>
      </c>
      <c r="J73" s="54">
        <v>54</v>
      </c>
      <c r="K73" s="58">
        <f>C73*0.82+D73*0.46+E73*0.34+F73*0.21+G73*0.11+H73*0.18+0.09*J73</f>
        <v>308.89</v>
      </c>
      <c r="L73" s="58">
        <f>G73*0.52+H73*0.46+0.18*J73</f>
        <v>146.44</v>
      </c>
      <c r="M73" s="58">
        <f>I73*0.6+0.09*J73</f>
        <v>214.26</v>
      </c>
      <c r="N73" s="56"/>
      <c r="O73" s="56"/>
    </row>
    <row r="74" spans="1:15">
      <c r="A74" s="54"/>
      <c r="B74" s="56" t="s">
        <v>15</v>
      </c>
      <c r="C74" s="54">
        <v>72</v>
      </c>
      <c r="D74" s="54">
        <v>250</v>
      </c>
      <c r="E74" s="54">
        <v>197</v>
      </c>
      <c r="F74" s="54">
        <v>23</v>
      </c>
      <c r="G74" s="54">
        <v>96</v>
      </c>
      <c r="H74" s="54">
        <v>83</v>
      </c>
      <c r="I74" s="54">
        <v>326</v>
      </c>
      <c r="J74" s="54">
        <v>61</v>
      </c>
      <c r="K74" s="58">
        <f>C74*0.82+D74*0.46+E74*0.34+F74*0.21+G74*0.11+H74*0.18+0.09*J74</f>
        <v>276.83999999999997</v>
      </c>
      <c r="L74" s="58">
        <f>G74*0.52+H74*0.46+0.18*J74</f>
        <v>99.08</v>
      </c>
      <c r="M74" s="58">
        <f>I74*0.6+0.09*J74</f>
        <v>201.09</v>
      </c>
      <c r="N74" s="56"/>
      <c r="O74" s="56"/>
    </row>
    <row r="75" spans="1:1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8"/>
      <c r="L75" s="58"/>
      <c r="M75" s="58"/>
      <c r="N75" s="56"/>
      <c r="O75" s="56"/>
    </row>
    <row r="76" spans="1:15">
      <c r="A76" s="54"/>
      <c r="B76" s="56" t="s">
        <v>21</v>
      </c>
      <c r="C76" s="54"/>
      <c r="D76" s="54"/>
      <c r="E76" s="54"/>
      <c r="F76" s="54"/>
      <c r="G76" s="54"/>
      <c r="H76" s="54"/>
      <c r="I76" s="54"/>
      <c r="J76" s="54"/>
      <c r="K76" s="58"/>
      <c r="L76" s="58"/>
      <c r="M76" s="58"/>
      <c r="N76" s="56"/>
      <c r="O76" s="54"/>
    </row>
    <row r="77" spans="1:15">
      <c r="A77" s="54"/>
      <c r="B77" s="56"/>
      <c r="C77" s="54" t="s">
        <v>7</v>
      </c>
      <c r="D77" s="54" t="s">
        <v>8</v>
      </c>
      <c r="E77" s="54" t="s">
        <v>9</v>
      </c>
      <c r="F77" s="54" t="s">
        <v>22</v>
      </c>
      <c r="G77" s="54" t="s">
        <v>10</v>
      </c>
      <c r="H77" s="54" t="s">
        <v>11</v>
      </c>
      <c r="I77" s="54" t="s">
        <v>12</v>
      </c>
      <c r="J77" s="54" t="s">
        <v>13</v>
      </c>
      <c r="K77" s="58" t="s">
        <v>18</v>
      </c>
      <c r="L77" s="58" t="s">
        <v>19</v>
      </c>
      <c r="M77" s="58" t="s">
        <v>20</v>
      </c>
      <c r="N77" s="56"/>
      <c r="O77" s="56"/>
    </row>
    <row r="78" spans="1:15">
      <c r="A78" s="54"/>
      <c r="B78" s="56" t="s">
        <v>17</v>
      </c>
      <c r="C78" s="54" t="s">
        <v>14</v>
      </c>
      <c r="D78" s="54"/>
      <c r="E78" s="54"/>
      <c r="F78" s="54"/>
      <c r="G78" s="54"/>
      <c r="H78" s="54"/>
      <c r="I78" s="54"/>
      <c r="J78" s="54"/>
      <c r="K78" s="58"/>
      <c r="L78" s="58"/>
      <c r="M78" s="58"/>
      <c r="N78" s="56"/>
      <c r="O78" s="56"/>
    </row>
    <row r="79" spans="1:15">
      <c r="A79" s="54"/>
      <c r="B79" s="56" t="s">
        <v>15</v>
      </c>
      <c r="C79" s="54">
        <v>79</v>
      </c>
      <c r="D79" s="54">
        <v>382</v>
      </c>
      <c r="E79" s="54">
        <v>199</v>
      </c>
      <c r="F79" s="54">
        <v>23</v>
      </c>
      <c r="G79" s="54">
        <v>165</v>
      </c>
      <c r="H79" s="54">
        <v>123</v>
      </c>
      <c r="I79" s="54">
        <v>298</v>
      </c>
      <c r="J79" s="54">
        <v>66</v>
      </c>
      <c r="K79" s="58">
        <f>C79*0.82+D79*0.46+E79*0.34+F79*0.21+G79*0.11+H79*0.18+0.09*J79</f>
        <v>359.21999999999997</v>
      </c>
      <c r="L79" s="58">
        <f>G79*0.52+H79*0.46+0.18*J79</f>
        <v>154.26</v>
      </c>
      <c r="M79" s="58">
        <f>I79*0.6+0.09*J79</f>
        <v>184.73999999999998</v>
      </c>
      <c r="N79" s="56"/>
      <c r="O79" s="56"/>
    </row>
    <row r="80" spans="1:15">
      <c r="A80" s="54"/>
      <c r="B80" s="56" t="s">
        <v>16</v>
      </c>
      <c r="C80" s="54">
        <v>55</v>
      </c>
      <c r="D80" s="54">
        <v>408</v>
      </c>
      <c r="E80" s="54">
        <v>221</v>
      </c>
      <c r="F80" s="54">
        <v>31</v>
      </c>
      <c r="G80" s="54">
        <v>184</v>
      </c>
      <c r="H80" s="54">
        <v>113</v>
      </c>
      <c r="I80" s="54">
        <v>392</v>
      </c>
      <c r="J80" s="54">
        <v>79</v>
      </c>
      <c r="K80" s="58">
        <f>C80*0.82+D80*0.46+E80*0.34+F80*0.21+G80*0.11+H80*0.18+0.09*J80</f>
        <v>362.12</v>
      </c>
      <c r="L80" s="58">
        <f>G80*0.52+H80*0.46+0.18*J80</f>
        <v>161.88000000000002</v>
      </c>
      <c r="M80" s="58">
        <f>I80*0.6+0.09*J80</f>
        <v>242.31</v>
      </c>
      <c r="N80" s="56"/>
      <c r="O80" s="56"/>
    </row>
    <row r="81" spans="1:1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8"/>
      <c r="L81" s="58"/>
      <c r="M81" s="58"/>
      <c r="N81" s="56"/>
      <c r="O81" s="56"/>
    </row>
    <row r="82" spans="1:15">
      <c r="A82" s="54"/>
      <c r="B82" s="56" t="s">
        <v>28</v>
      </c>
      <c r="C82" s="54"/>
      <c r="D82" s="54"/>
      <c r="E82" s="54"/>
      <c r="F82" s="54"/>
      <c r="G82" s="54"/>
      <c r="H82" s="54"/>
      <c r="I82" s="54"/>
      <c r="J82" s="54"/>
      <c r="K82" s="58"/>
      <c r="L82" s="58"/>
      <c r="M82" s="58"/>
      <c r="N82" s="56"/>
      <c r="O82" s="56"/>
    </row>
    <row r="83" spans="1:15">
      <c r="A83" s="54"/>
      <c r="B83" s="56"/>
      <c r="C83" s="54" t="s">
        <v>7</v>
      </c>
      <c r="D83" s="54" t="s">
        <v>8</v>
      </c>
      <c r="E83" s="54" t="s">
        <v>9</v>
      </c>
      <c r="F83" s="54" t="s">
        <v>22</v>
      </c>
      <c r="G83" s="54" t="s">
        <v>10</v>
      </c>
      <c r="H83" s="54" t="s">
        <v>11</v>
      </c>
      <c r="I83" s="54" t="s">
        <v>12</v>
      </c>
      <c r="J83" s="54" t="s">
        <v>13</v>
      </c>
      <c r="K83" s="58" t="s">
        <v>18</v>
      </c>
      <c r="L83" s="58" t="s">
        <v>19</v>
      </c>
      <c r="M83" s="58" t="s">
        <v>20</v>
      </c>
      <c r="N83" s="56"/>
      <c r="O83" s="56"/>
    </row>
    <row r="84" spans="1:15">
      <c r="A84" s="54"/>
      <c r="B84" s="56" t="s">
        <v>17</v>
      </c>
      <c r="C84" s="54" t="s">
        <v>14</v>
      </c>
      <c r="D84" s="54"/>
      <c r="E84" s="54"/>
      <c r="F84" s="54"/>
      <c r="G84" s="54"/>
      <c r="H84" s="54"/>
      <c r="I84" s="54"/>
      <c r="J84" s="54"/>
      <c r="K84" s="58"/>
      <c r="L84" s="58"/>
      <c r="M84" s="58"/>
      <c r="N84" s="56"/>
      <c r="O84" s="56"/>
    </row>
    <row r="85" spans="1:15">
      <c r="A85" s="54"/>
      <c r="B85" s="56" t="s">
        <v>16</v>
      </c>
      <c r="C85" s="54">
        <v>55</v>
      </c>
      <c r="D85" s="54">
        <v>408</v>
      </c>
      <c r="E85" s="54">
        <v>221</v>
      </c>
      <c r="F85" s="54">
        <v>31</v>
      </c>
      <c r="G85" s="54">
        <v>184</v>
      </c>
      <c r="H85" s="54">
        <v>113</v>
      </c>
      <c r="I85" s="54">
        <v>392</v>
      </c>
      <c r="J85" s="54">
        <v>79</v>
      </c>
      <c r="K85" s="58">
        <f>C85*0.82+D85*0.46+E85*0.34+F85*0.21+G85*0.11+H85*0.18+0.09*J85</f>
        <v>362.12</v>
      </c>
      <c r="L85" s="58">
        <f>G85*0.52+H85*0.46+0.18*J85</f>
        <v>161.88000000000002</v>
      </c>
      <c r="M85" s="58">
        <f>I85*0.6+0.09*J85</f>
        <v>242.31</v>
      </c>
      <c r="N85" s="56"/>
      <c r="O85" s="56"/>
    </row>
    <row r="86" spans="1:15">
      <c r="A86" s="54"/>
      <c r="B86" s="56" t="s">
        <v>25</v>
      </c>
      <c r="C86" s="54">
        <v>51</v>
      </c>
      <c r="D86" s="54">
        <v>334</v>
      </c>
      <c r="E86" s="54">
        <v>217</v>
      </c>
      <c r="F86" s="54">
        <v>27</v>
      </c>
      <c r="G86" s="54">
        <v>179</v>
      </c>
      <c r="H86" s="54">
        <v>116</v>
      </c>
      <c r="I86" s="54">
        <v>384</v>
      </c>
      <c r="J86" s="54">
        <v>88</v>
      </c>
      <c r="K86" s="58">
        <f>C86*0.82+D86*0.46+E86*0.34+F86*0.21+G86*0.11+H86*0.18+0.09*J86</f>
        <v>323.40000000000003</v>
      </c>
      <c r="L86" s="58">
        <f>G86*0.52+H86*0.46+0.18*J86</f>
        <v>162.28</v>
      </c>
      <c r="M86" s="58">
        <f>I86*0.6+0.09*J86</f>
        <v>238.31999999999996</v>
      </c>
      <c r="N86" s="56"/>
      <c r="O86" s="56"/>
    </row>
    <row r="87" spans="1:15">
      <c r="A87" s="54"/>
      <c r="B87" s="56"/>
      <c r="C87" s="54"/>
      <c r="D87" s="60"/>
      <c r="E87" s="60"/>
      <c r="F87" s="60"/>
      <c r="G87" s="60"/>
      <c r="H87" s="60"/>
      <c r="I87" s="60"/>
      <c r="J87" s="60"/>
      <c r="K87" s="58"/>
      <c r="L87" s="58"/>
      <c r="M87" s="58"/>
      <c r="N87" s="56"/>
      <c r="O87" s="56"/>
    </row>
    <row r="88" spans="1:15">
      <c r="A88" s="54"/>
      <c r="B88" s="56"/>
      <c r="C88" s="54"/>
      <c r="D88" s="54"/>
      <c r="E88" s="54"/>
      <c r="F88" s="54"/>
      <c r="G88" s="54"/>
      <c r="H88" s="54"/>
      <c r="I88" s="54"/>
      <c r="J88" s="54"/>
      <c r="K88" s="58"/>
      <c r="L88" s="58"/>
      <c r="M88" s="58"/>
      <c r="N88" s="56"/>
      <c r="O88" s="56"/>
    </row>
    <row r="89" spans="1:15">
      <c r="A89" s="54"/>
      <c r="B89" s="56" t="s">
        <v>27</v>
      </c>
      <c r="C89" s="54"/>
      <c r="D89" s="54"/>
      <c r="E89" s="54"/>
      <c r="F89" s="54"/>
      <c r="G89" s="54"/>
      <c r="H89" s="54"/>
      <c r="I89" s="54"/>
      <c r="J89" s="54"/>
      <c r="K89" s="58"/>
      <c r="L89" s="58"/>
      <c r="M89" s="58"/>
      <c r="N89" s="56"/>
      <c r="O89" s="56"/>
    </row>
    <row r="90" spans="1:15">
      <c r="A90" s="54"/>
      <c r="B90" s="56"/>
      <c r="C90" s="54" t="s">
        <v>7</v>
      </c>
      <c r="D90" s="54" t="s">
        <v>8</v>
      </c>
      <c r="E90" s="54" t="s">
        <v>9</v>
      </c>
      <c r="F90" s="54" t="s">
        <v>22</v>
      </c>
      <c r="G90" s="54" t="s">
        <v>10</v>
      </c>
      <c r="H90" s="54" t="s">
        <v>11</v>
      </c>
      <c r="I90" s="54" t="s">
        <v>12</v>
      </c>
      <c r="J90" s="54" t="s">
        <v>13</v>
      </c>
      <c r="K90" s="58" t="s">
        <v>18</v>
      </c>
      <c r="L90" s="58" t="s">
        <v>19</v>
      </c>
      <c r="M90" s="58" t="s">
        <v>20</v>
      </c>
      <c r="N90" s="56"/>
      <c r="O90" s="56"/>
    </row>
    <row r="91" spans="1:15">
      <c r="A91" s="54"/>
      <c r="B91" s="56" t="s">
        <v>17</v>
      </c>
      <c r="C91" s="54" t="s">
        <v>14</v>
      </c>
      <c r="D91" s="54"/>
      <c r="E91" s="54"/>
      <c r="F91" s="54"/>
      <c r="G91" s="54"/>
      <c r="H91" s="54"/>
      <c r="I91" s="54"/>
      <c r="J91" s="54"/>
      <c r="K91" s="58"/>
      <c r="L91" s="58"/>
      <c r="M91" s="58"/>
      <c r="N91" s="56"/>
      <c r="O91" s="56"/>
    </row>
    <row r="92" spans="1:15">
      <c r="A92" s="54"/>
      <c r="B92" s="56" t="s">
        <v>25</v>
      </c>
      <c r="C92" s="54">
        <v>51</v>
      </c>
      <c r="D92" s="54">
        <v>335</v>
      </c>
      <c r="E92" s="54">
        <v>193</v>
      </c>
      <c r="F92" s="54">
        <v>27</v>
      </c>
      <c r="G92" s="54">
        <v>179</v>
      </c>
      <c r="H92" s="54">
        <v>116</v>
      </c>
      <c r="I92" s="54">
        <v>384</v>
      </c>
      <c r="J92" s="54">
        <v>88</v>
      </c>
      <c r="K92" s="58">
        <f>C92*0.82+D92*0.46+E92*0.34+F92*0.21+G92*0.11+H92*0.18+0.09*J92</f>
        <v>315.7</v>
      </c>
      <c r="L92" s="58">
        <f>G92*0.52+H92*0.46+0.18*J92</f>
        <v>162.28</v>
      </c>
      <c r="M92" s="58">
        <f>I92*0.6+0.09*J92</f>
        <v>238.31999999999996</v>
      </c>
      <c r="N92" s="56"/>
      <c r="O92" s="56"/>
    </row>
    <row r="93" spans="1:15">
      <c r="A93" s="54"/>
      <c r="B93" s="56" t="s">
        <v>26</v>
      </c>
      <c r="C93" s="54">
        <v>19</v>
      </c>
      <c r="D93" s="54">
        <v>377</v>
      </c>
      <c r="E93" s="54">
        <v>230</v>
      </c>
      <c r="F93" s="54">
        <v>27</v>
      </c>
      <c r="G93" s="54">
        <v>151</v>
      </c>
      <c r="H93" s="54">
        <v>128</v>
      </c>
      <c r="I93" s="54">
        <v>400</v>
      </c>
      <c r="J93" s="54">
        <v>88</v>
      </c>
      <c r="K93" s="58">
        <f>C93*0.82+D93*0.46+E93*0.34+F93*0.21+G93*0.11+H93*0.18+0.09*J93</f>
        <v>320.44000000000005</v>
      </c>
      <c r="L93" s="58">
        <f>G93*0.52+H93*0.46+0.18*J93</f>
        <v>153.24</v>
      </c>
      <c r="M93" s="58">
        <f>I93*0.6+0.09*J93</f>
        <v>247.92</v>
      </c>
      <c r="N93" s="56"/>
      <c r="O93" s="56"/>
    </row>
    <row r="94" spans="1:15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8"/>
      <c r="L94" s="58"/>
      <c r="M94" s="58"/>
      <c r="N94" s="56"/>
      <c r="O94" s="56"/>
    </row>
    <row r="95" spans="1:15">
      <c r="A95" s="54"/>
      <c r="B95" s="56" t="s">
        <v>109</v>
      </c>
      <c r="C95" s="54"/>
      <c r="D95" s="54"/>
      <c r="E95" s="54"/>
      <c r="F95" s="54"/>
      <c r="G95" s="54"/>
      <c r="H95" s="54"/>
      <c r="I95" s="54"/>
      <c r="J95" s="54"/>
      <c r="K95" s="58"/>
      <c r="L95" s="58"/>
      <c r="M95" s="58"/>
      <c r="N95" s="56"/>
      <c r="O95" s="56"/>
    </row>
    <row r="96" spans="1:15">
      <c r="A96" s="54"/>
      <c r="B96" s="56"/>
      <c r="C96" s="54"/>
      <c r="D96" s="54"/>
      <c r="E96" s="54"/>
      <c r="F96" s="54"/>
      <c r="G96" s="54"/>
      <c r="H96" s="54"/>
      <c r="I96" s="54"/>
      <c r="J96" s="54"/>
      <c r="K96" s="58"/>
      <c r="L96" s="58"/>
      <c r="M96" s="58"/>
      <c r="N96" s="56"/>
      <c r="O96" s="56"/>
    </row>
    <row r="97" spans="1:15">
      <c r="A97" s="54"/>
      <c r="B97" s="56"/>
      <c r="C97" s="54" t="s">
        <v>7</v>
      </c>
      <c r="D97" s="54" t="s">
        <v>8</v>
      </c>
      <c r="E97" s="54" t="s">
        <v>9</v>
      </c>
      <c r="F97" s="54" t="s">
        <v>22</v>
      </c>
      <c r="G97" s="54" t="s">
        <v>10</v>
      </c>
      <c r="H97" s="54" t="s">
        <v>11</v>
      </c>
      <c r="I97" s="54" t="s">
        <v>12</v>
      </c>
      <c r="J97" s="54" t="s">
        <v>13</v>
      </c>
      <c r="K97" s="58" t="s">
        <v>18</v>
      </c>
      <c r="L97" s="58" t="s">
        <v>19</v>
      </c>
      <c r="M97" s="58" t="s">
        <v>20</v>
      </c>
      <c r="N97" s="56"/>
      <c r="O97" s="56"/>
    </row>
    <row r="98" spans="1:15">
      <c r="A98" s="54"/>
      <c r="B98" s="56" t="s">
        <v>17</v>
      </c>
      <c r="C98" s="54" t="s">
        <v>14</v>
      </c>
      <c r="D98" s="54"/>
      <c r="E98" s="54"/>
      <c r="F98" s="54"/>
      <c r="G98" s="54"/>
      <c r="H98" s="54"/>
      <c r="I98" s="54"/>
      <c r="J98" s="54"/>
      <c r="K98" s="58"/>
      <c r="L98" s="58"/>
      <c r="M98" s="58"/>
      <c r="N98" s="56"/>
      <c r="O98" s="56"/>
    </row>
    <row r="99" spans="1:15">
      <c r="A99" s="54"/>
      <c r="B99" s="56" t="s">
        <v>26</v>
      </c>
      <c r="C99" s="54">
        <v>19</v>
      </c>
      <c r="D99" s="54">
        <v>376</v>
      </c>
      <c r="E99" s="54">
        <v>268</v>
      </c>
      <c r="F99" s="54">
        <v>27</v>
      </c>
      <c r="G99" s="54">
        <v>151</v>
      </c>
      <c r="H99" s="54">
        <v>128</v>
      </c>
      <c r="I99" s="54">
        <v>400</v>
      </c>
      <c r="J99" s="54">
        <v>88</v>
      </c>
      <c r="K99" s="58">
        <f>C99*0.82+D99*0.46+E99*0.34+F99*0.21+G99*0.11+H99*0.18+0.09*J99</f>
        <v>332.90000000000009</v>
      </c>
      <c r="L99" s="58">
        <f>G99*0.52+H99*0.46+0.18*J99</f>
        <v>153.24</v>
      </c>
      <c r="M99" s="58">
        <f>I99*0.6+0.09*J99</f>
        <v>247.92</v>
      </c>
      <c r="N99" s="56"/>
      <c r="O99" s="56"/>
    </row>
    <row r="100" spans="1:15">
      <c r="A100" s="54"/>
      <c r="B100" s="56" t="s">
        <v>110</v>
      </c>
      <c r="C100" s="54">
        <v>36</v>
      </c>
      <c r="D100" s="54">
        <v>274</v>
      </c>
      <c r="E100" s="54">
        <v>157</v>
      </c>
      <c r="F100" s="54">
        <v>27</v>
      </c>
      <c r="G100" s="54">
        <v>157</v>
      </c>
      <c r="H100" s="54">
        <v>90</v>
      </c>
      <c r="I100" s="54">
        <v>229</v>
      </c>
      <c r="J100" s="54">
        <v>26</v>
      </c>
      <c r="K100" s="58">
        <f>C100*0.82+D100*0.46+E100*0.34+F100*0.21+G100*0.11+H100*0.18+0.09*J100+O100*0.28</f>
        <v>320.98</v>
      </c>
      <c r="L100" s="58">
        <f>G100*0.52+H100*0.46+0.18*J100</f>
        <v>127.72</v>
      </c>
      <c r="M100" s="58">
        <f>I100*0.6+0.09*J100</f>
        <v>139.74</v>
      </c>
      <c r="N100" s="56"/>
      <c r="O100" s="56">
        <v>252</v>
      </c>
    </row>
    <row r="101" spans="1:15">
      <c r="B101"/>
      <c r="C101"/>
      <c r="D101"/>
      <c r="E101"/>
      <c r="F101"/>
    </row>
    <row r="102" spans="1:15">
      <c r="B102"/>
      <c r="C102"/>
      <c r="D102"/>
      <c r="E102"/>
      <c r="F102"/>
    </row>
    <row r="103" spans="1:15">
      <c r="B103"/>
      <c r="C103"/>
      <c r="D103"/>
      <c r="E103"/>
      <c r="F103"/>
    </row>
    <row r="104" spans="1:15">
      <c r="B104" s="2"/>
    </row>
    <row r="105" spans="1:15">
      <c r="B105" s="2"/>
    </row>
    <row r="106" spans="1:15">
      <c r="B106" s="2"/>
    </row>
    <row r="107" spans="1:15">
      <c r="B107" s="2"/>
    </row>
    <row r="108" spans="1:15">
      <c r="B108" s="2"/>
    </row>
    <row r="109" spans="1:15">
      <c r="B109" s="2"/>
    </row>
  </sheetData>
  <phoneticPr fontId="0" type="noConversion"/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workbookViewId="0">
      <selection activeCell="I53" sqref="I53"/>
    </sheetView>
  </sheetViews>
  <sheetFormatPr defaultRowHeight="12.75"/>
  <cols>
    <col min="1" max="2" width="8.85546875" style="84" customWidth="1"/>
    <col min="3" max="3" width="14" style="84" customWidth="1"/>
    <col min="4" max="4" width="13.7109375" style="84" customWidth="1"/>
    <col min="5" max="6" width="8.85546875" style="84" customWidth="1"/>
  </cols>
  <sheetData>
    <row r="1" spans="1:24">
      <c r="B1" s="70" t="s">
        <v>177</v>
      </c>
      <c r="C1" s="4" t="s">
        <v>126</v>
      </c>
      <c r="D1" s="4" t="s">
        <v>4</v>
      </c>
      <c r="U1" s="4" t="s">
        <v>128</v>
      </c>
      <c r="V1" s="4" t="s">
        <v>126</v>
      </c>
      <c r="W1" s="4" t="s">
        <v>4</v>
      </c>
    </row>
    <row r="2" spans="1:24">
      <c r="A2" s="3" t="s">
        <v>1</v>
      </c>
      <c r="B2" s="4" t="s">
        <v>128</v>
      </c>
      <c r="C2" s="4" t="s">
        <v>126</v>
      </c>
      <c r="D2" s="4" t="s">
        <v>4</v>
      </c>
      <c r="U2" s="4" t="s">
        <v>5</v>
      </c>
      <c r="V2" s="4" t="s">
        <v>5</v>
      </c>
      <c r="W2" s="4" t="s">
        <v>5</v>
      </c>
    </row>
    <row r="3" spans="1:24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24">
      <c r="A4" s="84">
        <v>1966</v>
      </c>
      <c r="B4" s="6">
        <f>SUM(MB!B4,SK!B4,AB!B4)</f>
        <v>116083</v>
      </c>
      <c r="C4" s="6">
        <f>SUM(MB!C4,SK!C4,AB!C4)</f>
        <v>172190</v>
      </c>
      <c r="D4" s="6">
        <f>SUM(MB!D4,SK!D4,AB!D4)</f>
        <v>1209</v>
      </c>
      <c r="E4" s="43" t="s">
        <v>73</v>
      </c>
      <c r="G4" s="5"/>
      <c r="H4" s="5"/>
    </row>
    <row r="5" spans="1:24">
      <c r="A5" s="84">
        <v>1967</v>
      </c>
      <c r="B5" s="6">
        <f>SUM(MB!B5,SK!B5,AB!B5)</f>
        <v>156741</v>
      </c>
      <c r="C5" s="6">
        <f>SUM(MB!C5,SK!C5,AB!C5)</f>
        <v>197590</v>
      </c>
      <c r="D5" s="6">
        <f>SUM(MB!D5,SK!D5,AB!D5)</f>
        <v>2268</v>
      </c>
      <c r="E5" s="43" t="s">
        <v>73</v>
      </c>
      <c r="G5" s="5"/>
      <c r="H5" s="5"/>
    </row>
    <row r="6" spans="1:24">
      <c r="A6" s="84">
        <v>1968</v>
      </c>
      <c r="B6" s="6">
        <f>SUM(MB!B6,SK!B6,AB!B6)</f>
        <v>184000</v>
      </c>
      <c r="C6" s="6">
        <f>SUM(MB!C6,SK!C6,AB!C6)</f>
        <v>223747</v>
      </c>
      <c r="D6" s="6">
        <f>SUM(MB!D6,SK!D6,AB!D6)</f>
        <v>3416</v>
      </c>
      <c r="E6" s="43" t="s">
        <v>73</v>
      </c>
      <c r="G6" s="5"/>
      <c r="H6" s="5"/>
    </row>
    <row r="7" spans="1:24">
      <c r="A7" s="84">
        <v>1969</v>
      </c>
      <c r="B7" s="6">
        <f>SUM(MB!B7,SK!B7,AB!B7)</f>
        <v>119511</v>
      </c>
      <c r="C7" s="6">
        <f>SUM(MB!C7,SK!C7,AB!C7)</f>
        <v>137349</v>
      </c>
      <c r="D7" s="6">
        <f>SUM(MB!D7,SK!D7,AB!D7)</f>
        <v>2210</v>
      </c>
      <c r="E7" s="43" t="s">
        <v>73</v>
      </c>
      <c r="G7" s="5"/>
      <c r="H7" s="5"/>
    </row>
    <row r="8" spans="1:24">
      <c r="A8" s="84">
        <v>1970</v>
      </c>
      <c r="B8" s="6">
        <f>SUM(MB!B8,SK!B8,AB!B8)</f>
        <v>98959</v>
      </c>
      <c r="C8" s="6">
        <f>SUM(MB!C8,SK!C8,AB!C8)</f>
        <v>95449</v>
      </c>
      <c r="D8" s="6">
        <f>SUM(MB!D8,SK!D8,AB!D8)</f>
        <v>2832</v>
      </c>
      <c r="E8" s="43" t="s">
        <v>73</v>
      </c>
      <c r="G8" s="5"/>
      <c r="H8" s="5"/>
      <c r="U8" s="4"/>
      <c r="V8" s="4"/>
      <c r="W8" s="4"/>
    </row>
    <row r="9" spans="1:24">
      <c r="A9" s="84">
        <v>1971</v>
      </c>
      <c r="B9" s="6">
        <f>SUM(MB!B9,SK!B9,AB!B9)</f>
        <v>141654</v>
      </c>
      <c r="C9" s="6">
        <f>SUM(MB!C9,SK!C9,AB!C9)</f>
        <v>137614</v>
      </c>
      <c r="D9" s="6">
        <f>SUM(MB!D9,SK!D9,AB!D9)</f>
        <v>3104</v>
      </c>
      <c r="E9" s="43" t="s">
        <v>73</v>
      </c>
      <c r="G9" s="5"/>
      <c r="H9" s="5"/>
      <c r="U9" s="4"/>
      <c r="V9" s="4"/>
      <c r="W9" s="4"/>
    </row>
    <row r="10" spans="1:24">
      <c r="A10" s="84">
        <v>1972</v>
      </c>
      <c r="B10" s="6">
        <v>154006</v>
      </c>
      <c r="C10" s="6">
        <v>144616</v>
      </c>
      <c r="D10" s="6">
        <v>8467</v>
      </c>
      <c r="E10" s="43" t="s">
        <v>73</v>
      </c>
      <c r="G10" s="5"/>
      <c r="H10" s="5"/>
      <c r="T10" s="8"/>
      <c r="U10" s="8"/>
      <c r="V10" s="8"/>
      <c r="W10" s="8"/>
      <c r="X10" s="8"/>
    </row>
    <row r="11" spans="1:24">
      <c r="A11" s="84">
        <v>1973</v>
      </c>
      <c r="B11" s="6">
        <v>228650</v>
      </c>
      <c r="C11" s="6">
        <v>210608</v>
      </c>
      <c r="D11" s="6">
        <v>3229</v>
      </c>
      <c r="E11" s="43" t="s">
        <v>73</v>
      </c>
      <c r="G11" s="5"/>
      <c r="H11" s="5"/>
      <c r="T11" s="8"/>
      <c r="U11" s="8"/>
      <c r="V11" s="8"/>
      <c r="W11" s="8"/>
      <c r="X11" s="8"/>
    </row>
    <row r="12" spans="1:24">
      <c r="A12" s="84">
        <v>1974</v>
      </c>
      <c r="B12" s="6">
        <v>281957</v>
      </c>
      <c r="C12" s="6">
        <v>278146</v>
      </c>
      <c r="D12" s="6">
        <v>4066</v>
      </c>
      <c r="E12" s="43" t="s">
        <v>73</v>
      </c>
      <c r="G12" s="5"/>
      <c r="H12" s="5"/>
      <c r="T12" s="8"/>
      <c r="U12" s="8"/>
      <c r="V12" s="8"/>
      <c r="W12" s="8"/>
      <c r="X12" s="8"/>
    </row>
    <row r="13" spans="1:24">
      <c r="A13" s="84">
        <v>1975</v>
      </c>
      <c r="B13" s="6">
        <v>313464</v>
      </c>
      <c r="C13" s="6">
        <v>299226</v>
      </c>
      <c r="D13" s="6">
        <v>6175</v>
      </c>
      <c r="E13" s="43" t="s">
        <v>73</v>
      </c>
      <c r="G13" s="5"/>
      <c r="H13" s="5"/>
      <c r="T13" s="8"/>
      <c r="U13" s="8"/>
      <c r="V13" s="8"/>
      <c r="W13" s="8"/>
      <c r="X13" s="8"/>
    </row>
    <row r="14" spans="1:24">
      <c r="A14" s="84">
        <v>1976</v>
      </c>
      <c r="B14" s="6">
        <v>355821</v>
      </c>
      <c r="C14" s="6">
        <v>266111</v>
      </c>
      <c r="D14" s="6">
        <v>10950</v>
      </c>
      <c r="E14" s="43" t="s">
        <v>73</v>
      </c>
      <c r="G14" s="5"/>
      <c r="H14" s="5"/>
      <c r="T14" s="8"/>
      <c r="U14" s="8"/>
      <c r="V14" s="8"/>
      <c r="W14" s="8"/>
      <c r="X14" s="8"/>
    </row>
    <row r="15" spans="1:24">
      <c r="A15" s="84">
        <v>1977</v>
      </c>
      <c r="B15" s="6">
        <v>368311</v>
      </c>
      <c r="C15" s="6">
        <v>265972</v>
      </c>
      <c r="D15" s="6">
        <v>4616</v>
      </c>
      <c r="E15" s="43" t="s">
        <v>73</v>
      </c>
      <c r="G15" s="5"/>
      <c r="H15" s="5"/>
      <c r="T15" s="8"/>
      <c r="U15" s="8"/>
      <c r="V15" s="8"/>
      <c r="W15" s="8"/>
      <c r="X15" s="8"/>
    </row>
    <row r="16" spans="1:24">
      <c r="A16" s="84">
        <v>1978</v>
      </c>
      <c r="B16" s="6">
        <v>463897</v>
      </c>
      <c r="C16" s="6">
        <v>329808</v>
      </c>
      <c r="D16" s="6">
        <v>23314</v>
      </c>
      <c r="E16" s="43" t="s">
        <v>73</v>
      </c>
      <c r="G16" s="5"/>
      <c r="H16" s="5"/>
      <c r="T16" s="8"/>
      <c r="U16" s="8"/>
      <c r="V16" s="8"/>
      <c r="W16" s="8"/>
      <c r="X16" s="8"/>
    </row>
    <row r="17" spans="1:24">
      <c r="A17" s="84">
        <v>1979</v>
      </c>
      <c r="B17" s="6">
        <v>561760</v>
      </c>
      <c r="C17" s="6">
        <v>339593</v>
      </c>
      <c r="D17" s="6">
        <v>31252</v>
      </c>
      <c r="E17" s="43" t="s">
        <v>73</v>
      </c>
      <c r="G17" s="5"/>
      <c r="H17" s="5"/>
      <c r="T17" s="8"/>
      <c r="U17" s="8"/>
      <c r="V17" s="8"/>
      <c r="W17" s="8"/>
      <c r="X17" s="8"/>
    </row>
    <row r="18" spans="1:24">
      <c r="A18" s="84">
        <v>1980</v>
      </c>
      <c r="B18" s="6">
        <v>564677</v>
      </c>
      <c r="C18" s="6">
        <v>344158</v>
      </c>
      <c r="D18" s="6">
        <v>51639</v>
      </c>
      <c r="E18" s="43" t="s">
        <v>73</v>
      </c>
      <c r="G18" s="5"/>
      <c r="H18" s="5"/>
      <c r="T18" s="8"/>
      <c r="U18" s="8"/>
      <c r="V18" s="8"/>
      <c r="W18" s="8"/>
      <c r="X18" s="8"/>
    </row>
    <row r="19" spans="1:24">
      <c r="A19" s="84">
        <v>1981</v>
      </c>
      <c r="B19" s="6">
        <v>624336</v>
      </c>
      <c r="C19" s="6">
        <v>386598</v>
      </c>
      <c r="D19" s="6">
        <v>53873</v>
      </c>
      <c r="E19" s="43" t="s">
        <v>73</v>
      </c>
      <c r="G19" s="5"/>
      <c r="H19" s="5"/>
      <c r="T19" s="8"/>
      <c r="U19" s="8"/>
      <c r="V19" s="8"/>
      <c r="W19" s="8"/>
      <c r="X19" s="8"/>
    </row>
    <row r="20" spans="1:24">
      <c r="A20" s="84">
        <v>1982</v>
      </c>
      <c r="B20" s="6">
        <v>658441</v>
      </c>
      <c r="C20" s="6">
        <v>377123</v>
      </c>
      <c r="D20" s="6">
        <v>55868</v>
      </c>
      <c r="E20" s="43" t="s">
        <v>73</v>
      </c>
      <c r="G20" s="5"/>
      <c r="H20" s="5"/>
      <c r="T20" s="8"/>
      <c r="U20" s="8"/>
      <c r="V20" s="8"/>
      <c r="W20" s="8"/>
      <c r="X20" s="8"/>
    </row>
    <row r="21" spans="1:24">
      <c r="A21" s="84">
        <v>1983</v>
      </c>
      <c r="B21" s="6">
        <v>697767</v>
      </c>
      <c r="C21" s="6">
        <v>407850</v>
      </c>
      <c r="D21" s="6">
        <v>50184</v>
      </c>
      <c r="E21" s="43" t="s">
        <v>73</v>
      </c>
      <c r="G21" s="7"/>
      <c r="H21" s="7"/>
      <c r="T21" s="8"/>
      <c r="U21" s="8"/>
      <c r="V21" s="8"/>
      <c r="W21" s="8"/>
      <c r="X21" s="8"/>
    </row>
    <row r="22" spans="1:24">
      <c r="A22" s="84">
        <v>1984</v>
      </c>
      <c r="B22" s="6">
        <v>830281</v>
      </c>
      <c r="C22" s="6">
        <v>456446</v>
      </c>
      <c r="D22" s="6">
        <v>54404</v>
      </c>
      <c r="E22" s="43" t="s">
        <v>73</v>
      </c>
      <c r="T22" s="8"/>
      <c r="U22" s="8"/>
      <c r="V22" s="8"/>
      <c r="W22" s="8"/>
      <c r="X22" s="8"/>
    </row>
    <row r="23" spans="1:24">
      <c r="A23" s="84">
        <v>1985</v>
      </c>
      <c r="B23" s="6">
        <v>885953</v>
      </c>
      <c r="C23" s="6">
        <v>464943</v>
      </c>
      <c r="D23" s="6">
        <v>59537</v>
      </c>
      <c r="E23" s="43" t="s">
        <v>73</v>
      </c>
      <c r="T23" s="8"/>
      <c r="U23" s="8"/>
      <c r="V23" s="8"/>
      <c r="W23" s="8"/>
      <c r="X23" s="8"/>
    </row>
    <row r="24" spans="1:24">
      <c r="A24" s="84">
        <v>1986</v>
      </c>
      <c r="B24" s="6">
        <v>862668</v>
      </c>
      <c r="C24" s="6">
        <v>445566</v>
      </c>
      <c r="D24" s="6">
        <v>60402</v>
      </c>
      <c r="E24" s="43" t="s">
        <v>73</v>
      </c>
      <c r="T24" s="8"/>
      <c r="U24" s="8"/>
      <c r="V24" s="8"/>
      <c r="W24" s="8"/>
      <c r="X24" s="8"/>
    </row>
    <row r="25" spans="1:24">
      <c r="A25" s="84">
        <v>1987</v>
      </c>
      <c r="B25" s="6">
        <v>786501</v>
      </c>
      <c r="C25" s="6">
        <v>394512</v>
      </c>
      <c r="D25" s="6">
        <v>59412</v>
      </c>
      <c r="E25" s="43" t="s">
        <v>73</v>
      </c>
      <c r="T25" s="8"/>
      <c r="U25" s="8"/>
      <c r="V25" s="8"/>
      <c r="W25" s="8"/>
      <c r="X25" s="8"/>
    </row>
    <row r="26" spans="1:24">
      <c r="A26" s="84">
        <v>1988</v>
      </c>
      <c r="B26" s="6">
        <v>829850</v>
      </c>
      <c r="C26" s="6">
        <v>405881</v>
      </c>
      <c r="D26" s="6">
        <v>72828</v>
      </c>
      <c r="E26" s="43" t="s">
        <v>73</v>
      </c>
      <c r="T26" s="8"/>
      <c r="U26" s="8"/>
      <c r="V26" s="8"/>
      <c r="W26" s="8"/>
      <c r="X26" s="8"/>
    </row>
    <row r="27" spans="1:24">
      <c r="A27" s="84">
        <v>1989</v>
      </c>
      <c r="B27" s="6">
        <v>812681</v>
      </c>
      <c r="C27" s="6">
        <v>392314</v>
      </c>
      <c r="D27" s="6">
        <v>66831</v>
      </c>
      <c r="E27" s="43" t="s">
        <v>73</v>
      </c>
      <c r="O27" s="84"/>
      <c r="P27" s="42"/>
      <c r="Q27" s="42"/>
      <c r="R27" s="42"/>
      <c r="T27" s="8"/>
      <c r="U27" s="8"/>
      <c r="V27" s="8"/>
      <c r="W27" s="8"/>
      <c r="X27" s="8"/>
    </row>
    <row r="28" spans="1:24">
      <c r="A28" s="84">
        <v>1990</v>
      </c>
      <c r="B28" s="6">
        <v>859009</v>
      </c>
      <c r="C28" s="6">
        <v>408469</v>
      </c>
      <c r="D28" s="6">
        <v>73257</v>
      </c>
      <c r="E28" s="43" t="s">
        <v>73</v>
      </c>
      <c r="O28" s="84"/>
      <c r="P28" s="42"/>
      <c r="Q28" s="42"/>
      <c r="R28" s="42"/>
      <c r="T28" s="8"/>
      <c r="U28" s="8"/>
      <c r="V28" s="8"/>
      <c r="W28" s="8"/>
      <c r="X28" s="8"/>
    </row>
    <row r="29" spans="1:24">
      <c r="A29" s="84">
        <v>1991</v>
      </c>
      <c r="B29" s="6">
        <v>844330</v>
      </c>
      <c r="C29" s="6">
        <v>377494</v>
      </c>
      <c r="D29" s="6">
        <v>68626</v>
      </c>
      <c r="E29" s="43" t="s">
        <v>73</v>
      </c>
      <c r="O29" s="84"/>
      <c r="P29" s="42"/>
      <c r="Q29" s="42"/>
      <c r="R29" s="42"/>
      <c r="T29" s="8"/>
      <c r="U29" s="8"/>
      <c r="V29" s="8"/>
      <c r="W29" s="8"/>
      <c r="X29" s="8"/>
    </row>
    <row r="30" spans="1:24">
      <c r="A30" s="84">
        <v>1992</v>
      </c>
      <c r="B30" s="6">
        <v>929959</v>
      </c>
      <c r="C30" s="6">
        <v>387683</v>
      </c>
      <c r="D30" s="6">
        <v>57642</v>
      </c>
      <c r="E30" s="43" t="s">
        <v>73</v>
      </c>
      <c r="I30" s="84"/>
      <c r="J30" s="84"/>
      <c r="K30" s="84"/>
      <c r="L30" s="84"/>
      <c r="M30" s="84"/>
      <c r="N30" s="84"/>
      <c r="O30" s="84"/>
      <c r="P30" s="42"/>
      <c r="Q30" s="42"/>
      <c r="R30" s="42"/>
      <c r="T30" s="8"/>
      <c r="U30" s="8"/>
      <c r="V30" s="8"/>
      <c r="W30" s="8"/>
      <c r="X30" s="8"/>
    </row>
    <row r="31" spans="1:24">
      <c r="A31" s="84">
        <v>1993</v>
      </c>
      <c r="B31" s="6">
        <v>989644</v>
      </c>
      <c r="C31" s="6">
        <v>415271</v>
      </c>
      <c r="D31" s="6">
        <v>77396</v>
      </c>
      <c r="E31" s="43" t="s">
        <v>73</v>
      </c>
      <c r="O31" s="84"/>
      <c r="P31" s="42"/>
      <c r="Q31" s="42"/>
      <c r="R31" s="42"/>
      <c r="T31" s="8"/>
      <c r="U31" s="8"/>
      <c r="V31" s="8"/>
      <c r="W31" s="8"/>
      <c r="X31" s="8"/>
    </row>
    <row r="32" spans="1:24">
      <c r="A32" s="84">
        <v>1994</v>
      </c>
      <c r="B32" s="6">
        <v>1099557</v>
      </c>
      <c r="C32" s="6">
        <v>452598</v>
      </c>
      <c r="D32" s="6">
        <v>80043</v>
      </c>
      <c r="E32" s="43" t="s">
        <v>73</v>
      </c>
      <c r="I32" s="84"/>
      <c r="J32" s="10"/>
      <c r="K32" s="84"/>
      <c r="L32" s="84"/>
      <c r="M32" s="84"/>
      <c r="N32" s="84"/>
      <c r="O32" s="84"/>
      <c r="P32" s="42"/>
      <c r="Q32" s="42"/>
      <c r="R32" s="42"/>
      <c r="T32" s="8"/>
      <c r="U32" s="8"/>
      <c r="V32" s="8"/>
      <c r="W32" s="8"/>
      <c r="X32" s="8"/>
    </row>
    <row r="33" spans="1:24">
      <c r="A33" s="84">
        <v>1995</v>
      </c>
      <c r="B33" s="6">
        <v>1137270</v>
      </c>
      <c r="C33" s="6">
        <v>457141</v>
      </c>
      <c r="D33" s="6">
        <v>84330</v>
      </c>
      <c r="E33" s="43" t="s">
        <v>73</v>
      </c>
      <c r="I33" s="84"/>
      <c r="J33" s="10"/>
      <c r="K33" s="84"/>
      <c r="L33" s="84"/>
      <c r="M33" s="84"/>
      <c r="N33" s="84"/>
      <c r="O33" s="84"/>
      <c r="P33" s="42"/>
      <c r="Q33" s="42"/>
      <c r="R33" s="42"/>
      <c r="T33" s="8"/>
      <c r="U33" s="8"/>
      <c r="V33" s="8"/>
      <c r="W33" s="8"/>
      <c r="X33" s="8"/>
    </row>
    <row r="34" spans="1:24">
      <c r="A34" s="84">
        <v>1996</v>
      </c>
      <c r="B34" s="6">
        <v>1260961</v>
      </c>
      <c r="C34" s="6">
        <v>498192</v>
      </c>
      <c r="D34" s="6">
        <v>90809</v>
      </c>
      <c r="E34" s="43" t="s">
        <v>73</v>
      </c>
      <c r="I34" s="84"/>
      <c r="J34" s="11"/>
      <c r="K34" s="11"/>
      <c r="L34" s="11"/>
      <c r="M34" s="11"/>
      <c r="N34" s="11"/>
      <c r="O34" s="84"/>
      <c r="P34" s="42"/>
      <c r="Q34" s="42"/>
      <c r="R34" s="42"/>
      <c r="T34" s="8"/>
      <c r="U34" s="8"/>
      <c r="V34" s="8"/>
      <c r="W34" s="8"/>
      <c r="X34" s="8"/>
    </row>
    <row r="35" spans="1:24">
      <c r="A35" s="84">
        <v>1997</v>
      </c>
      <c r="B35" s="6">
        <v>1364957</v>
      </c>
      <c r="C35" s="6">
        <v>535934</v>
      </c>
      <c r="D35" s="6">
        <v>96506</v>
      </c>
      <c r="E35" s="43" t="s">
        <v>73</v>
      </c>
      <c r="I35" s="84"/>
      <c r="J35" s="84"/>
      <c r="K35" s="84"/>
      <c r="L35" s="84"/>
      <c r="M35" s="84"/>
      <c r="N35" s="84"/>
      <c r="O35" s="84"/>
      <c r="P35" s="42"/>
      <c r="Q35" s="42"/>
      <c r="R35" s="42"/>
      <c r="T35" s="8"/>
      <c r="U35" s="8"/>
      <c r="V35" s="8"/>
      <c r="W35" s="8"/>
      <c r="X35" s="8"/>
    </row>
    <row r="36" spans="1:24">
      <c r="A36" s="84">
        <v>1998</v>
      </c>
      <c r="B36" s="6">
        <v>1339732</v>
      </c>
      <c r="C36" s="6">
        <v>546073</v>
      </c>
      <c r="D36" s="6">
        <v>121687</v>
      </c>
      <c r="E36" s="43" t="s">
        <v>73</v>
      </c>
      <c r="I36" s="84"/>
      <c r="J36" s="84"/>
      <c r="K36" s="84"/>
      <c r="L36" s="84"/>
      <c r="M36" s="84"/>
      <c r="N36" s="84"/>
      <c r="O36" s="84"/>
      <c r="P36" s="42"/>
      <c r="Q36" s="42"/>
      <c r="R36" s="42"/>
      <c r="T36" s="8"/>
      <c r="U36" s="8"/>
      <c r="V36" s="8"/>
      <c r="W36" s="8"/>
      <c r="X36" s="8"/>
    </row>
    <row r="37" spans="1:24">
      <c r="A37" s="84">
        <v>1999</v>
      </c>
      <c r="B37" s="6">
        <v>1302579</v>
      </c>
      <c r="C37" s="6">
        <v>510065</v>
      </c>
      <c r="D37" s="6">
        <v>130012</v>
      </c>
      <c r="E37" s="43" t="s">
        <v>73</v>
      </c>
      <c r="I37" s="84"/>
      <c r="J37" s="84"/>
      <c r="K37" s="84"/>
      <c r="L37" s="84"/>
      <c r="M37" s="84"/>
      <c r="N37" s="84"/>
      <c r="O37" s="84"/>
      <c r="P37" s="42"/>
      <c r="Q37" s="42"/>
      <c r="R37" s="42"/>
      <c r="T37" s="8"/>
      <c r="U37" s="8"/>
      <c r="V37" s="8"/>
      <c r="W37" s="8"/>
      <c r="X37" s="8"/>
    </row>
    <row r="38" spans="1:24">
      <c r="A38" s="84">
        <v>2000</v>
      </c>
      <c r="B38" s="6">
        <v>1379218</v>
      </c>
      <c r="C38" s="6">
        <v>510133</v>
      </c>
      <c r="D38" s="6">
        <v>126416</v>
      </c>
      <c r="E38" s="43" t="s">
        <v>73</v>
      </c>
      <c r="J38" s="9"/>
      <c r="K38" s="9"/>
      <c r="L38" s="9"/>
      <c r="M38" s="9"/>
      <c r="N38" s="9"/>
      <c r="O38" s="84"/>
      <c r="P38" s="42"/>
      <c r="Q38" s="42"/>
      <c r="R38" s="42"/>
      <c r="T38" s="8"/>
      <c r="U38" s="8"/>
      <c r="V38" s="8"/>
      <c r="W38" s="8"/>
      <c r="X38" s="8"/>
    </row>
    <row r="39" spans="1:24">
      <c r="A39" s="84">
        <v>2001</v>
      </c>
      <c r="B39" s="6">
        <v>1275984</v>
      </c>
      <c r="C39" s="6">
        <v>477196</v>
      </c>
      <c r="D39" s="6">
        <v>117120</v>
      </c>
      <c r="E39" s="43" t="s">
        <v>73</v>
      </c>
      <c r="O39" s="84"/>
      <c r="P39" s="42"/>
      <c r="Q39" s="42"/>
      <c r="R39" s="42"/>
      <c r="T39" s="8"/>
      <c r="U39" s="8"/>
      <c r="V39" s="8"/>
      <c r="W39" s="8"/>
      <c r="X39" s="8"/>
    </row>
    <row r="40" spans="1:24">
      <c r="A40" s="84">
        <v>2002</v>
      </c>
      <c r="B40" s="6">
        <v>1262138</v>
      </c>
      <c r="C40" s="6">
        <v>479241</v>
      </c>
      <c r="D40" s="6">
        <v>120410</v>
      </c>
      <c r="E40" s="43" t="s">
        <v>73</v>
      </c>
      <c r="F40" s="13"/>
      <c r="G40" s="13"/>
      <c r="O40" s="84"/>
      <c r="P40" s="42"/>
      <c r="Q40" s="42"/>
      <c r="R40" s="42"/>
      <c r="T40" s="8"/>
      <c r="U40" s="8"/>
      <c r="V40" s="8"/>
      <c r="W40" s="8"/>
      <c r="X40" s="8"/>
    </row>
    <row r="41" spans="1:24">
      <c r="A41" s="84">
        <v>2003</v>
      </c>
      <c r="B41" s="6">
        <f>SUM(MB!B41,SK!B41,AB!B41)</f>
        <v>1320630.0000000002</v>
      </c>
      <c r="C41" s="6">
        <f>SUM(MB!C41,SK!C41,AB!C41)</f>
        <v>518040</v>
      </c>
      <c r="D41" s="6">
        <f>SUM(MB!D41,SK!D41,AB!D41)</f>
        <v>168810</v>
      </c>
      <c r="E41" s="15" t="s">
        <v>118</v>
      </c>
      <c r="F41" s="13"/>
      <c r="G41" s="13"/>
      <c r="O41" s="84"/>
      <c r="P41" s="81"/>
      <c r="Q41" s="42"/>
      <c r="R41" s="42"/>
    </row>
    <row r="42" spans="1:24">
      <c r="A42" s="84">
        <v>2004</v>
      </c>
      <c r="B42" s="6">
        <f>SUM(MB!B42,SK!B42,AB!B42)</f>
        <v>1315140</v>
      </c>
      <c r="C42" s="6">
        <f>SUM(MB!C42,SK!C42,AB!C42)</f>
        <v>536380</v>
      </c>
      <c r="D42" s="6">
        <f>SUM(MB!D42,SK!D42,AB!D42)</f>
        <v>175080</v>
      </c>
      <c r="E42" s="15" t="s">
        <v>118</v>
      </c>
      <c r="O42" s="84"/>
      <c r="P42" s="42"/>
      <c r="Q42" s="42"/>
      <c r="R42" s="42"/>
    </row>
    <row r="43" spans="1:24">
      <c r="A43" s="84">
        <v>2005</v>
      </c>
      <c r="B43" s="6">
        <f>SUM(MB!B43,SK!B43,AB!B43)</f>
        <v>1294060</v>
      </c>
      <c r="C43" s="6">
        <f>SUM(MB!C43,SK!C43,AB!C43)</f>
        <v>498660</v>
      </c>
      <c r="D43" s="6">
        <f>SUM(MB!D43,SK!D43,AB!D43)</f>
        <v>183030</v>
      </c>
      <c r="E43" s="15" t="s">
        <v>118</v>
      </c>
      <c r="I43" s="84"/>
      <c r="J43" s="84"/>
      <c r="K43" s="84"/>
      <c r="L43" s="84"/>
      <c r="M43" s="84"/>
      <c r="N43" s="84"/>
      <c r="O43" s="84"/>
      <c r="P43" s="42"/>
      <c r="Q43" s="42"/>
      <c r="R43" s="42"/>
    </row>
    <row r="44" spans="1:24">
      <c r="A44" s="84">
        <v>2006</v>
      </c>
      <c r="B44" s="6">
        <f>SUM(MB!B44,SK!B44,AB!B44)</f>
        <v>1333083.3257273247</v>
      </c>
      <c r="C44" s="6">
        <f>SUM(MB!C44,SK!C44,AB!C44)</f>
        <v>486600</v>
      </c>
      <c r="D44" s="6">
        <f>SUM(MB!D44,SK!D44,AB!D44)</f>
        <v>110550</v>
      </c>
      <c r="E44" s="15" t="s">
        <v>118</v>
      </c>
      <c r="O44" s="84"/>
      <c r="P44" s="42"/>
      <c r="Q44" s="42"/>
      <c r="R44" s="42"/>
    </row>
    <row r="45" spans="1:24">
      <c r="A45" s="84">
        <v>2007</v>
      </c>
      <c r="B45" s="6">
        <f>1000*CANSIM!V7</f>
        <v>1406000</v>
      </c>
      <c r="C45" s="6">
        <f>1000*CANSIM!W7</f>
        <v>512000</v>
      </c>
      <c r="D45" s="6">
        <f>1000*CANSIM!X7</f>
        <v>151000</v>
      </c>
      <c r="E45" s="70" t="s">
        <v>174</v>
      </c>
      <c r="J45" s="8"/>
      <c r="O45" s="84"/>
      <c r="P45" s="84"/>
      <c r="Q45" s="42"/>
      <c r="R45" s="42"/>
      <c r="S45" s="84"/>
      <c r="W45" s="70"/>
    </row>
    <row r="46" spans="1:24">
      <c r="A46" s="84">
        <v>2008</v>
      </c>
      <c r="B46" s="6">
        <f>1000*CANSIM!V8</f>
        <v>1611000</v>
      </c>
      <c r="C46" s="6">
        <f>1000*CANSIM!W8</f>
        <v>530000</v>
      </c>
      <c r="D46" s="6">
        <f>1000*CANSIM!X8</f>
        <v>163000</v>
      </c>
      <c r="E46" s="70" t="s">
        <v>174</v>
      </c>
      <c r="O46" s="84"/>
      <c r="P46" s="84"/>
      <c r="Q46" s="42"/>
      <c r="R46" s="42"/>
      <c r="S46" s="42"/>
      <c r="W46" s="70"/>
    </row>
    <row r="47" spans="1:24">
      <c r="A47" s="84">
        <v>2009</v>
      </c>
      <c r="B47" s="6">
        <f>1000*CANSIM!V9</f>
        <v>1513000</v>
      </c>
      <c r="C47" s="6">
        <f>1000*CANSIM!W9</f>
        <v>463000</v>
      </c>
      <c r="D47" s="6">
        <f>1000*CANSIM!X9</f>
        <v>78000</v>
      </c>
      <c r="E47" s="70" t="s">
        <v>174</v>
      </c>
      <c r="J47" s="9"/>
      <c r="K47" s="9"/>
      <c r="L47" s="9"/>
      <c r="M47" s="9"/>
      <c r="N47" s="9"/>
      <c r="O47" s="84"/>
      <c r="P47" s="84"/>
      <c r="Q47" s="42"/>
      <c r="R47" s="42"/>
      <c r="S47" s="42"/>
      <c r="W47" s="70"/>
    </row>
    <row r="48" spans="1:24">
      <c r="A48" s="84">
        <v>2010</v>
      </c>
      <c r="B48" s="6">
        <f>1000*CANSIM!V10</f>
        <v>1561000</v>
      </c>
      <c r="C48" s="6">
        <f>1000*CANSIM!W10</f>
        <v>493000</v>
      </c>
      <c r="D48" s="6">
        <f>1000*CANSIM!X10</f>
        <v>99000</v>
      </c>
      <c r="E48" s="70" t="s">
        <v>174</v>
      </c>
      <c r="F48" s="72"/>
      <c r="O48" s="84"/>
      <c r="P48" s="84"/>
      <c r="Q48" s="42"/>
      <c r="R48" s="42"/>
      <c r="S48" s="42"/>
      <c r="W48" s="70"/>
    </row>
    <row r="49" spans="1:23">
      <c r="A49" s="84">
        <v>2011</v>
      </c>
      <c r="B49" s="6">
        <f>1000*CANSIM!V11</f>
        <v>1642000</v>
      </c>
      <c r="C49" s="6">
        <f>1000*CANSIM!W11</f>
        <v>534000</v>
      </c>
      <c r="D49" s="6">
        <f>1000*CANSIM!X11</f>
        <v>123000</v>
      </c>
      <c r="E49" s="70" t="s">
        <v>174</v>
      </c>
      <c r="F49" s="72"/>
      <c r="O49" s="84"/>
      <c r="P49" s="84"/>
      <c r="Q49" s="42"/>
      <c r="R49" s="42"/>
      <c r="S49" s="42"/>
      <c r="W49" s="70"/>
    </row>
    <row r="50" spans="1:23">
      <c r="A50" s="84">
        <v>2012</v>
      </c>
      <c r="B50" s="6">
        <f>1000*CANSIM!V12</f>
        <v>1924000</v>
      </c>
      <c r="C50" s="6">
        <f>1000*CANSIM!W12</f>
        <v>601000</v>
      </c>
      <c r="D50" s="6">
        <f>1000*CANSIM!X12</f>
        <v>140000</v>
      </c>
      <c r="E50" s="70" t="s">
        <v>174</v>
      </c>
      <c r="F50" s="72"/>
      <c r="O50" s="84"/>
      <c r="P50" s="84"/>
      <c r="Q50" s="42"/>
      <c r="R50" s="42"/>
      <c r="S50" s="42"/>
      <c r="W50" s="70"/>
    </row>
    <row r="51" spans="1:23">
      <c r="A51" s="84">
        <v>2013</v>
      </c>
      <c r="B51" s="6">
        <f>1000*CANSIM!V13</f>
        <v>2093000</v>
      </c>
      <c r="C51" s="6">
        <f>1000*CANSIM!W13</f>
        <v>646000</v>
      </c>
      <c r="D51" s="6">
        <f>1000*CANSIM!X13</f>
        <v>174000</v>
      </c>
      <c r="E51" s="70" t="s">
        <v>174</v>
      </c>
      <c r="F51" s="72"/>
      <c r="O51" s="84"/>
      <c r="P51" s="84"/>
      <c r="Q51" s="42"/>
      <c r="R51" s="42"/>
      <c r="S51" s="42"/>
      <c r="W51" s="70"/>
    </row>
    <row r="52" spans="1:23">
      <c r="B52" s="6"/>
      <c r="C52" s="6"/>
      <c r="D52" s="6"/>
      <c r="E52" s="70"/>
      <c r="F52" s="72"/>
      <c r="O52" s="84"/>
      <c r="P52" s="84"/>
      <c r="Q52" s="42"/>
      <c r="R52" s="42"/>
      <c r="S52" s="42"/>
      <c r="W52" s="70"/>
    </row>
    <row r="53" spans="1:23">
      <c r="B53" s="6"/>
      <c r="C53" s="6"/>
      <c r="D53" s="6"/>
      <c r="E53" s="70"/>
      <c r="F53" s="72"/>
      <c r="O53" s="84"/>
      <c r="P53" s="84"/>
      <c r="Q53" s="42"/>
      <c r="R53" s="42"/>
      <c r="S53" s="42"/>
      <c r="W53" s="70"/>
    </row>
    <row r="54" spans="1:23">
      <c r="A54" s="53" t="s">
        <v>104</v>
      </c>
      <c r="O54" s="84"/>
      <c r="P54" s="42"/>
      <c r="Q54" s="42"/>
      <c r="R54" s="42"/>
      <c r="S54" s="12"/>
    </row>
    <row r="55" spans="1:23">
      <c r="A55" s="2" t="s">
        <v>73</v>
      </c>
      <c r="O55" s="84"/>
      <c r="P55" s="42"/>
      <c r="Q55" s="42"/>
      <c r="R55" s="42"/>
    </row>
    <row r="56" spans="1:23">
      <c r="B56" s="2" t="s">
        <v>85</v>
      </c>
      <c r="O56" s="84"/>
    </row>
    <row r="57" spans="1:23">
      <c r="B57" s="2" t="s">
        <v>86</v>
      </c>
      <c r="O57" s="84"/>
    </row>
    <row r="58" spans="1:23">
      <c r="B58" s="2" t="s">
        <v>87</v>
      </c>
      <c r="O58" s="84"/>
    </row>
    <row r="59" spans="1:23">
      <c r="B59" s="2" t="s">
        <v>88</v>
      </c>
      <c r="I59" s="84"/>
      <c r="J59" s="84"/>
      <c r="K59" s="84"/>
      <c r="L59" s="84"/>
      <c r="M59" s="84"/>
      <c r="N59" s="84"/>
      <c r="O59" s="84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4"/>
    </row>
    <row r="73" spans="1:19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7"/>
      <c r="N73" s="57"/>
      <c r="O73" s="57"/>
      <c r="P73" s="56"/>
      <c r="Q73" s="57"/>
      <c r="R73" s="56"/>
    </row>
    <row r="74" spans="1:1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8"/>
      <c r="N74" s="58"/>
      <c r="O74" s="58"/>
      <c r="P74" s="56"/>
      <c r="Q74" s="56"/>
      <c r="R74" s="56"/>
    </row>
    <row r="75" spans="1:19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8"/>
      <c r="N75" s="58"/>
      <c r="O75" s="58"/>
      <c r="P75" s="56"/>
      <c r="Q75" s="56"/>
      <c r="R75" s="56"/>
    </row>
    <row r="76" spans="1:19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8"/>
      <c r="N76" s="58"/>
      <c r="O76" s="58"/>
      <c r="P76" s="59"/>
      <c r="Q76" s="56"/>
      <c r="R76" s="56"/>
    </row>
    <row r="77" spans="1:19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8"/>
      <c r="N77" s="58"/>
      <c r="O77" s="58"/>
      <c r="P77" s="56"/>
      <c r="Q77" s="56"/>
      <c r="R77" s="56"/>
    </row>
    <row r="78" spans="1:19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8"/>
      <c r="N78" s="58"/>
      <c r="O78" s="58"/>
      <c r="P78" s="56"/>
      <c r="Q78" s="54"/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/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7"/>
      <c r="N83" s="61"/>
      <c r="O83" s="61"/>
      <c r="P83" s="56"/>
      <c r="Q83" s="56"/>
      <c r="R83" s="56"/>
    </row>
    <row r="84" spans="1:18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7"/>
      <c r="N84" s="61"/>
      <c r="O84" s="61"/>
      <c r="P84" s="56"/>
      <c r="Q84" s="56"/>
      <c r="R84" s="56"/>
    </row>
    <row r="85" spans="1:18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7"/>
      <c r="N85" s="61"/>
      <c r="O85" s="61"/>
      <c r="P85" s="56"/>
      <c r="Q85" s="56"/>
      <c r="R85" s="56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7"/>
      <c r="N86" s="61"/>
      <c r="O86" s="61"/>
      <c r="P86" s="56"/>
      <c r="Q86" s="56"/>
      <c r="R86" s="56"/>
    </row>
    <row r="87" spans="1:18">
      <c r="G87" s="84"/>
      <c r="H87" s="84"/>
      <c r="I87" s="84"/>
      <c r="J87" s="84"/>
      <c r="K87" s="84"/>
      <c r="L87" s="84"/>
      <c r="M87" s="84"/>
    </row>
    <row r="88" spans="1:18">
      <c r="G88" s="84"/>
      <c r="H88" s="84"/>
      <c r="I88" s="84"/>
      <c r="J88" s="84"/>
      <c r="K88" s="84"/>
      <c r="L88" s="84"/>
      <c r="M88" s="84"/>
    </row>
    <row r="89" spans="1:18">
      <c r="G89" s="84"/>
      <c r="H89" s="84"/>
      <c r="I89" s="84"/>
      <c r="J89" s="84"/>
      <c r="K89" s="84"/>
      <c r="L89" s="84"/>
      <c r="M89" s="84"/>
    </row>
  </sheetData>
  <sortState ref="S10:X40">
    <sortCondition ref="S10"/>
  </sortState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workbookViewId="0">
      <selection activeCell="B47" sqref="B47"/>
    </sheetView>
  </sheetViews>
  <sheetFormatPr defaultRowHeight="12.75"/>
  <cols>
    <col min="1" max="2" width="8.85546875" style="1" customWidth="1"/>
    <col min="3" max="3" width="14" style="1" customWidth="1"/>
    <col min="4" max="4" width="13.7109375" style="1" customWidth="1"/>
    <col min="5" max="6" width="8.85546875" style="1" customWidth="1"/>
    <col min="12" max="12" width="9.7109375" bestFit="1" customWidth="1"/>
  </cols>
  <sheetData>
    <row r="1" spans="1:8">
      <c r="B1" s="2" t="s">
        <v>31</v>
      </c>
    </row>
    <row r="2" spans="1:8">
      <c r="A2" s="3" t="s">
        <v>1</v>
      </c>
      <c r="B2" s="4" t="s">
        <v>2</v>
      </c>
      <c r="C2" s="4" t="s">
        <v>3</v>
      </c>
      <c r="D2" s="4" t="s">
        <v>4</v>
      </c>
    </row>
    <row r="3" spans="1:8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8">
      <c r="A4" s="1">
        <v>1966</v>
      </c>
      <c r="B4" s="41">
        <v>13524</v>
      </c>
      <c r="C4" s="41">
        <v>24375</v>
      </c>
      <c r="D4" s="41">
        <v>21407</v>
      </c>
      <c r="E4" s="1" t="s">
        <v>73</v>
      </c>
      <c r="G4" s="5"/>
      <c r="H4" s="5"/>
    </row>
    <row r="5" spans="1:8">
      <c r="A5" s="1">
        <v>1967</v>
      </c>
      <c r="B5" s="41">
        <v>13617</v>
      </c>
      <c r="C5" s="41">
        <v>23954</v>
      </c>
      <c r="D5" s="41">
        <v>21507</v>
      </c>
      <c r="E5" s="1" t="s">
        <v>73</v>
      </c>
      <c r="G5" s="5"/>
      <c r="H5" s="5"/>
    </row>
    <row r="6" spans="1:8">
      <c r="A6" s="1">
        <v>1968</v>
      </c>
      <c r="B6" s="41">
        <v>11903</v>
      </c>
      <c r="C6" s="41">
        <v>22998</v>
      </c>
      <c r="D6" s="41">
        <v>21209</v>
      </c>
      <c r="E6" s="1" t="s">
        <v>73</v>
      </c>
      <c r="G6" s="5"/>
      <c r="H6" s="5"/>
    </row>
    <row r="7" spans="1:8">
      <c r="A7" s="1">
        <v>1969</v>
      </c>
      <c r="B7" s="41">
        <v>14959</v>
      </c>
      <c r="C7" s="41">
        <v>24611</v>
      </c>
      <c r="D7" s="41">
        <v>22649</v>
      </c>
      <c r="E7" s="1" t="s">
        <v>73</v>
      </c>
      <c r="G7" s="5"/>
      <c r="H7" s="5"/>
    </row>
    <row r="8" spans="1:8">
      <c r="A8" s="1">
        <v>1970</v>
      </c>
      <c r="B8" s="41">
        <v>15685</v>
      </c>
      <c r="C8" s="41">
        <v>25195</v>
      </c>
      <c r="D8" s="41">
        <v>23896</v>
      </c>
      <c r="E8" s="1" t="s">
        <v>73</v>
      </c>
      <c r="G8" s="5"/>
      <c r="H8" s="5"/>
    </row>
    <row r="9" spans="1:8">
      <c r="A9" s="1">
        <v>1971</v>
      </c>
      <c r="B9" s="41">
        <v>14727</v>
      </c>
      <c r="C9" s="41">
        <v>22787</v>
      </c>
      <c r="D9" s="41">
        <v>21378</v>
      </c>
      <c r="E9" s="1" t="s">
        <v>73</v>
      </c>
      <c r="G9" s="5"/>
      <c r="H9" s="5"/>
    </row>
    <row r="10" spans="1:8">
      <c r="A10" s="1">
        <v>1972</v>
      </c>
      <c r="B10" s="41">
        <v>14804</v>
      </c>
      <c r="C10" s="41">
        <v>21510</v>
      </c>
      <c r="D10" s="41">
        <v>21114</v>
      </c>
      <c r="E10" s="1" t="s">
        <v>73</v>
      </c>
      <c r="G10" s="5"/>
      <c r="H10" s="5"/>
    </row>
    <row r="11" spans="1:8">
      <c r="A11" s="1">
        <v>1973</v>
      </c>
      <c r="B11" s="41">
        <v>14682</v>
      </c>
      <c r="C11" s="41">
        <v>21880</v>
      </c>
      <c r="D11" s="41">
        <v>20962</v>
      </c>
      <c r="E11" s="1" t="s">
        <v>73</v>
      </c>
      <c r="G11" s="5"/>
      <c r="H11" s="5"/>
    </row>
    <row r="12" spans="1:8">
      <c r="A12" s="1">
        <v>1974</v>
      </c>
      <c r="B12" s="41">
        <v>16728</v>
      </c>
      <c r="C12" s="41">
        <v>22158</v>
      </c>
      <c r="D12" s="41">
        <v>21944</v>
      </c>
      <c r="E12" s="1" t="s">
        <v>73</v>
      </c>
      <c r="G12" s="5"/>
      <c r="H12" s="5"/>
    </row>
    <row r="13" spans="1:8">
      <c r="A13" s="1">
        <v>1975</v>
      </c>
      <c r="B13" s="41">
        <v>15413</v>
      </c>
      <c r="C13" s="41">
        <v>20306</v>
      </c>
      <c r="D13" s="41">
        <v>20292</v>
      </c>
      <c r="E13" s="1" t="s">
        <v>73</v>
      </c>
      <c r="G13" s="5"/>
      <c r="H13" s="5"/>
    </row>
    <row r="14" spans="1:8">
      <c r="A14" s="1">
        <v>1976</v>
      </c>
      <c r="B14" s="41">
        <v>16534</v>
      </c>
      <c r="C14" s="41">
        <v>22180</v>
      </c>
      <c r="D14" s="41">
        <v>22304</v>
      </c>
      <c r="E14" s="1" t="s">
        <v>73</v>
      </c>
      <c r="G14" s="5"/>
      <c r="H14" s="5"/>
    </row>
    <row r="15" spans="1:8">
      <c r="A15" s="1">
        <v>1977</v>
      </c>
      <c r="B15" s="41">
        <v>16300</v>
      </c>
      <c r="C15" s="41">
        <v>21600</v>
      </c>
      <c r="D15" s="41">
        <v>21500</v>
      </c>
      <c r="E15" s="1" t="s">
        <v>73</v>
      </c>
      <c r="G15" s="5"/>
      <c r="H15" s="5"/>
    </row>
    <row r="16" spans="1:8">
      <c r="A16" s="1">
        <v>1978</v>
      </c>
      <c r="B16" s="41">
        <v>18300</v>
      </c>
      <c r="C16" s="41">
        <v>22400</v>
      </c>
      <c r="D16" s="41">
        <v>22800</v>
      </c>
      <c r="E16" s="1" t="s">
        <v>73</v>
      </c>
      <c r="G16" s="5"/>
      <c r="H16" s="5"/>
    </row>
    <row r="17" spans="1:19">
      <c r="A17" s="1">
        <v>1979</v>
      </c>
      <c r="B17" s="41">
        <v>18800</v>
      </c>
      <c r="C17" s="41">
        <v>23500</v>
      </c>
      <c r="D17" s="41">
        <v>23900</v>
      </c>
      <c r="E17" s="1" t="s">
        <v>73</v>
      </c>
      <c r="G17" s="5"/>
      <c r="H17" s="5"/>
    </row>
    <row r="18" spans="1:19">
      <c r="A18" s="1">
        <v>1980</v>
      </c>
      <c r="B18" s="41">
        <v>17700</v>
      </c>
      <c r="C18" s="41">
        <v>20500</v>
      </c>
      <c r="D18" s="41">
        <v>21300</v>
      </c>
      <c r="E18" s="1" t="s">
        <v>73</v>
      </c>
      <c r="G18" s="5"/>
      <c r="H18" s="5"/>
    </row>
    <row r="19" spans="1:19">
      <c r="A19" s="1">
        <v>1981</v>
      </c>
      <c r="B19" s="41">
        <v>19000</v>
      </c>
      <c r="C19" s="41">
        <v>21300</v>
      </c>
      <c r="D19" s="41">
        <v>20300</v>
      </c>
      <c r="E19" s="1" t="s">
        <v>73</v>
      </c>
      <c r="G19" s="5"/>
      <c r="H19" s="5"/>
    </row>
    <row r="20" spans="1:19">
      <c r="A20" s="1">
        <v>1982</v>
      </c>
      <c r="B20" s="41">
        <v>19000</v>
      </c>
      <c r="C20" s="41">
        <v>21700</v>
      </c>
      <c r="D20" s="41">
        <v>22800</v>
      </c>
      <c r="E20" s="1" t="s">
        <v>73</v>
      </c>
      <c r="G20" s="5"/>
      <c r="H20" s="5"/>
    </row>
    <row r="21" spans="1:19">
      <c r="A21" s="1">
        <v>1983</v>
      </c>
      <c r="B21" s="41">
        <v>19500</v>
      </c>
      <c r="C21" s="41">
        <v>21200</v>
      </c>
      <c r="D21" s="41">
        <v>22600</v>
      </c>
      <c r="E21" s="1" t="s">
        <v>73</v>
      </c>
      <c r="G21" s="7"/>
      <c r="H21" s="7"/>
    </row>
    <row r="22" spans="1:19">
      <c r="A22" s="1">
        <v>1984</v>
      </c>
      <c r="B22" s="41">
        <v>20100</v>
      </c>
      <c r="C22" s="41">
        <v>21500</v>
      </c>
      <c r="D22" s="41">
        <v>23300</v>
      </c>
      <c r="E22" s="1" t="s">
        <v>73</v>
      </c>
    </row>
    <row r="23" spans="1:19">
      <c r="A23" s="1">
        <v>1985</v>
      </c>
      <c r="B23" s="41">
        <v>20309</v>
      </c>
      <c r="C23" s="41">
        <v>21516</v>
      </c>
      <c r="D23" s="41">
        <v>22901</v>
      </c>
      <c r="E23" s="1" t="s">
        <v>73</v>
      </c>
    </row>
    <row r="24" spans="1:19">
      <c r="A24" s="1">
        <v>1986</v>
      </c>
      <c r="B24" s="41">
        <v>21157</v>
      </c>
      <c r="C24" s="41">
        <v>20218</v>
      </c>
      <c r="D24" s="41">
        <v>21853</v>
      </c>
      <c r="E24" s="1" t="s">
        <v>73</v>
      </c>
    </row>
    <row r="25" spans="1:19">
      <c r="A25" s="1">
        <v>1987</v>
      </c>
      <c r="B25" s="41">
        <v>23910</v>
      </c>
      <c r="C25" s="41">
        <v>21540</v>
      </c>
      <c r="D25" s="41">
        <v>24395</v>
      </c>
      <c r="E25" s="1" t="s">
        <v>73</v>
      </c>
    </row>
    <row r="26" spans="1:19">
      <c r="A26" s="1">
        <v>1988</v>
      </c>
      <c r="B26" s="41">
        <v>22546</v>
      </c>
      <c r="C26" s="41">
        <v>20832</v>
      </c>
      <c r="D26" s="41">
        <v>23723</v>
      </c>
      <c r="E26" s="1" t="s">
        <v>73</v>
      </c>
    </row>
    <row r="27" spans="1:19">
      <c r="A27" s="1">
        <v>1989</v>
      </c>
      <c r="B27" s="41">
        <v>22203</v>
      </c>
      <c r="C27" s="41">
        <v>20275</v>
      </c>
      <c r="D27" s="41">
        <v>22270</v>
      </c>
      <c r="E27" s="1" t="s">
        <v>73</v>
      </c>
    </row>
    <row r="28" spans="1:19">
      <c r="A28" s="1">
        <v>1990</v>
      </c>
      <c r="B28" s="41">
        <v>22356</v>
      </c>
      <c r="C28" s="41">
        <v>21303</v>
      </c>
      <c r="D28" s="41">
        <v>23637</v>
      </c>
      <c r="E28" s="1" t="s">
        <v>73</v>
      </c>
    </row>
    <row r="29" spans="1:19">
      <c r="A29" s="1">
        <v>1991</v>
      </c>
      <c r="B29" s="41">
        <v>23336</v>
      </c>
      <c r="C29" s="41">
        <v>21342</v>
      </c>
      <c r="D29" s="41">
        <v>24048</v>
      </c>
      <c r="E29" s="1" t="s">
        <v>73</v>
      </c>
    </row>
    <row r="30" spans="1:19">
      <c r="A30" s="1">
        <v>1992</v>
      </c>
      <c r="B30" s="41">
        <v>23974</v>
      </c>
      <c r="C30" s="41">
        <v>21440</v>
      </c>
      <c r="D30" s="41">
        <v>25185</v>
      </c>
      <c r="E30" s="1" t="s">
        <v>73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>
        <v>1993</v>
      </c>
      <c r="B31" s="41">
        <v>23189</v>
      </c>
      <c r="C31" s="41">
        <v>20782</v>
      </c>
      <c r="D31" s="41">
        <v>24432</v>
      </c>
      <c r="E31" s="1" t="s">
        <v>73</v>
      </c>
    </row>
    <row r="32" spans="1:19">
      <c r="A32" s="1">
        <v>1994</v>
      </c>
      <c r="B32" s="41">
        <v>23629</v>
      </c>
      <c r="C32" s="41">
        <v>21956</v>
      </c>
      <c r="D32" s="41">
        <v>25461</v>
      </c>
      <c r="E32" s="1" t="s">
        <v>73</v>
      </c>
      <c r="I32" s="1"/>
      <c r="J32" s="10"/>
      <c r="K32" s="1"/>
      <c r="L32" s="1"/>
      <c r="M32" s="1"/>
      <c r="N32" s="1"/>
      <c r="O32" s="1"/>
      <c r="P32" s="1"/>
    </row>
    <row r="33" spans="1:25">
      <c r="A33" s="1">
        <v>1995</v>
      </c>
      <c r="B33" s="41">
        <v>25375</v>
      </c>
      <c r="C33" s="41">
        <v>23174</v>
      </c>
      <c r="D33" s="41">
        <v>25737</v>
      </c>
      <c r="E33" s="1" t="s">
        <v>73</v>
      </c>
      <c r="I33" s="1"/>
      <c r="J33" s="10"/>
      <c r="K33" s="1"/>
      <c r="L33" s="1"/>
      <c r="M33" s="1"/>
      <c r="N33" s="1"/>
      <c r="O33" s="1"/>
      <c r="P33" s="1"/>
    </row>
    <row r="34" spans="1:25">
      <c r="A34" s="1">
        <v>1996</v>
      </c>
      <c r="B34" s="41">
        <v>26229</v>
      </c>
      <c r="C34" s="41">
        <v>23045</v>
      </c>
      <c r="D34" s="41">
        <v>26170</v>
      </c>
      <c r="E34" s="1" t="s">
        <v>73</v>
      </c>
      <c r="I34" s="1"/>
      <c r="J34" s="11"/>
      <c r="K34" s="11"/>
      <c r="L34" s="11"/>
      <c r="M34" s="11"/>
      <c r="N34" s="11"/>
      <c r="O34" s="1"/>
      <c r="P34" s="11"/>
      <c r="Q34" s="9"/>
      <c r="R34" s="9"/>
      <c r="S34" s="9"/>
    </row>
    <row r="35" spans="1:25">
      <c r="A35" s="1">
        <v>1997</v>
      </c>
      <c r="B35" s="41">
        <v>26028</v>
      </c>
      <c r="C35" s="41">
        <v>23713</v>
      </c>
      <c r="D35" s="41">
        <v>26180</v>
      </c>
      <c r="E35" s="1" t="s">
        <v>73</v>
      </c>
      <c r="I35" s="1"/>
      <c r="J35" s="1"/>
      <c r="K35" s="1"/>
      <c r="L35" s="1"/>
      <c r="M35" s="1"/>
      <c r="N35" s="1"/>
      <c r="O35" s="1"/>
      <c r="P35" s="1"/>
    </row>
    <row r="36" spans="1:25">
      <c r="A36" s="1">
        <v>1998</v>
      </c>
      <c r="B36" s="41">
        <v>28490.97</v>
      </c>
      <c r="C36" s="41">
        <v>24334.46</v>
      </c>
      <c r="D36" s="41">
        <v>26755.93</v>
      </c>
      <c r="E36" s="1" t="s">
        <v>73</v>
      </c>
      <c r="I36" s="1"/>
      <c r="J36" s="1"/>
      <c r="K36" s="1"/>
      <c r="L36" s="1"/>
      <c r="M36" s="1"/>
      <c r="N36" s="1"/>
      <c r="O36" s="1"/>
      <c r="P36" s="1"/>
    </row>
    <row r="37" spans="1:25">
      <c r="A37" s="1">
        <v>1999</v>
      </c>
      <c r="B37" s="41">
        <v>28217.72</v>
      </c>
      <c r="C37" s="41">
        <v>22967.34</v>
      </c>
      <c r="D37" s="41">
        <v>27965.57</v>
      </c>
      <c r="E37" s="1" t="s">
        <v>73</v>
      </c>
      <c r="I37" s="1"/>
      <c r="J37" s="1"/>
      <c r="K37" s="1"/>
      <c r="L37" s="1"/>
      <c r="M37" s="1"/>
      <c r="N37" s="1"/>
      <c r="O37" s="1"/>
      <c r="P37" s="1"/>
      <c r="U37" s="45" t="s">
        <v>120</v>
      </c>
    </row>
    <row r="38" spans="1:25">
      <c r="A38" s="1">
        <v>2000</v>
      </c>
      <c r="B38" s="41">
        <v>29160.99</v>
      </c>
      <c r="C38" s="41">
        <v>23345</v>
      </c>
      <c r="D38" s="41">
        <v>26947.97</v>
      </c>
      <c r="E38" s="1" t="s">
        <v>73</v>
      </c>
      <c r="J38" s="9"/>
      <c r="K38" s="9"/>
      <c r="L38" s="9"/>
      <c r="M38" s="9"/>
      <c r="N38" s="74" t="s">
        <v>159</v>
      </c>
      <c r="O38" s="9"/>
      <c r="P38" s="9"/>
      <c r="Q38" s="12"/>
      <c r="R38" s="12"/>
      <c r="S38" s="12"/>
      <c r="U38" s="8" t="s">
        <v>106</v>
      </c>
    </row>
    <row r="39" spans="1:25">
      <c r="A39" s="1">
        <v>2001</v>
      </c>
      <c r="B39" s="41">
        <v>27707</v>
      </c>
      <c r="C39" s="41">
        <v>23826</v>
      </c>
      <c r="D39" s="41">
        <v>24396</v>
      </c>
      <c r="E39" s="1" t="s">
        <v>73</v>
      </c>
      <c r="R39" s="45" t="s">
        <v>70</v>
      </c>
    </row>
    <row r="40" spans="1:25">
      <c r="A40" s="1">
        <v>2002</v>
      </c>
      <c r="B40" s="6">
        <v>29716</v>
      </c>
      <c r="C40" s="6">
        <v>24450</v>
      </c>
      <c r="D40" s="6">
        <v>26319</v>
      </c>
      <c r="E40" s="1" t="s">
        <v>73</v>
      </c>
      <c r="F40" s="13"/>
      <c r="G40" s="13"/>
      <c r="O40" s="1" t="s">
        <v>18</v>
      </c>
      <c r="P40" s="11" t="s">
        <v>19</v>
      </c>
      <c r="Q40" s="1" t="s">
        <v>20</v>
      </c>
      <c r="R40" s="45" t="s">
        <v>71</v>
      </c>
    </row>
    <row r="41" spans="1:25">
      <c r="A41" s="1">
        <v>2003</v>
      </c>
      <c r="B41" s="82">
        <f>AVERAGE(O41,V41)</f>
        <v>28419.1</v>
      </c>
      <c r="C41" s="82">
        <f t="shared" ref="C41:C46" si="0">AVERAGE(P41,W41)</f>
        <v>19345.43</v>
      </c>
      <c r="D41" s="82">
        <f t="shared" ref="D41:D46" si="1">AVERAGE(Q41,X41)</f>
        <v>29561.33</v>
      </c>
      <c r="E41" s="73" t="s">
        <v>164</v>
      </c>
      <c r="F41" s="13"/>
      <c r="G41" s="6"/>
      <c r="H41" s="6"/>
      <c r="I41" s="6"/>
      <c r="N41" s="1">
        <v>2003</v>
      </c>
      <c r="O41" s="6">
        <v>30608.2</v>
      </c>
      <c r="P41" s="6">
        <v>23270.859999999997</v>
      </c>
      <c r="Q41" s="6">
        <v>26632.659999999996</v>
      </c>
      <c r="R41" s="45" t="s">
        <v>83</v>
      </c>
      <c r="U41" s="1">
        <v>2003</v>
      </c>
      <c r="V41" s="6">
        <v>26230</v>
      </c>
      <c r="W41" s="6">
        <v>15420</v>
      </c>
      <c r="X41" s="6">
        <v>32490.000000000004</v>
      </c>
      <c r="Y41" s="44" t="s">
        <v>75</v>
      </c>
    </row>
    <row r="42" spans="1:25">
      <c r="A42" s="1">
        <v>2004</v>
      </c>
      <c r="B42" s="82">
        <f t="shared" ref="B42:B46" si="2">AVERAGE(O42,V42)</f>
        <v>22996.02</v>
      </c>
      <c r="C42" s="82">
        <f t="shared" si="0"/>
        <v>19567.185000000001</v>
      </c>
      <c r="D42" s="82">
        <f t="shared" si="1"/>
        <v>30569.114999999998</v>
      </c>
      <c r="E42" s="73" t="s">
        <v>164</v>
      </c>
      <c r="G42" s="6"/>
      <c r="H42" s="6"/>
      <c r="I42" s="6"/>
      <c r="N42" s="1">
        <v>2004</v>
      </c>
      <c r="O42" s="6">
        <v>30492.04</v>
      </c>
      <c r="P42" s="6">
        <v>23014.370000000003</v>
      </c>
      <c r="Q42" s="6">
        <v>26158.23</v>
      </c>
      <c r="R42" s="45" t="s">
        <v>83</v>
      </c>
      <c r="U42" s="1">
        <v>2004</v>
      </c>
      <c r="V42" s="6">
        <v>15500</v>
      </c>
      <c r="W42" s="6">
        <v>16120.000000000002</v>
      </c>
      <c r="X42" s="6">
        <v>34980</v>
      </c>
      <c r="Y42" s="44" t="s">
        <v>75</v>
      </c>
    </row>
    <row r="43" spans="1:25">
      <c r="A43" s="1">
        <v>2005</v>
      </c>
      <c r="B43" s="82">
        <f t="shared" si="2"/>
        <v>27322.325000000004</v>
      </c>
      <c r="C43" s="82">
        <f t="shared" si="0"/>
        <v>16992.445</v>
      </c>
      <c r="D43" s="82">
        <f t="shared" si="1"/>
        <v>28684.445</v>
      </c>
      <c r="E43" s="73" t="s">
        <v>164</v>
      </c>
      <c r="G43" s="6"/>
      <c r="H43" s="6"/>
      <c r="I43" s="6"/>
      <c r="J43" s="1"/>
      <c r="K43" s="1"/>
      <c r="L43" s="1"/>
      <c r="M43" s="1"/>
      <c r="N43" s="1">
        <v>2005</v>
      </c>
      <c r="O43" s="6">
        <v>28794.650000000005</v>
      </c>
      <c r="P43" s="6">
        <v>21264.890000000003</v>
      </c>
      <c r="Q43" s="6">
        <v>24278.89</v>
      </c>
      <c r="R43" s="45" t="s">
        <v>83</v>
      </c>
      <c r="S43" s="1"/>
      <c r="U43" s="1">
        <v>2005</v>
      </c>
      <c r="V43" s="6">
        <v>25850</v>
      </c>
      <c r="W43" s="6">
        <v>12719.999999999998</v>
      </c>
      <c r="X43" s="6">
        <v>33090</v>
      </c>
      <c r="Y43" s="44" t="s">
        <v>75</v>
      </c>
    </row>
    <row r="44" spans="1:25">
      <c r="A44" s="1">
        <v>2006</v>
      </c>
      <c r="B44" s="82">
        <f t="shared" si="2"/>
        <v>29159.508753565315</v>
      </c>
      <c r="C44" s="82">
        <f t="shared" si="0"/>
        <v>16109.415000000001</v>
      </c>
      <c r="D44" s="82">
        <f t="shared" si="1"/>
        <v>22677.724999999999</v>
      </c>
      <c r="E44" s="73" t="s">
        <v>164</v>
      </c>
      <c r="G44" s="6"/>
      <c r="H44" s="6"/>
      <c r="I44" s="6"/>
      <c r="N44" s="1">
        <v>2006</v>
      </c>
      <c r="O44" s="6">
        <v>28306.729999999996</v>
      </c>
      <c r="P44" s="6">
        <v>20598.829999999998</v>
      </c>
      <c r="Q44" s="6">
        <v>24355.449999999997</v>
      </c>
      <c r="R44" s="45" t="s">
        <v>83</v>
      </c>
      <c r="U44" s="1">
        <v>2006</v>
      </c>
      <c r="V44" s="6">
        <v>30012.287507130637</v>
      </c>
      <c r="W44" s="6">
        <v>11620.000000000002</v>
      </c>
      <c r="X44" s="6">
        <v>21000</v>
      </c>
      <c r="Y44" s="44" t="s">
        <v>75</v>
      </c>
    </row>
    <row r="45" spans="1:25">
      <c r="A45" s="1">
        <v>2007</v>
      </c>
      <c r="B45" s="82">
        <f t="shared" si="2"/>
        <v>27508.689999999995</v>
      </c>
      <c r="C45" s="82">
        <f t="shared" si="0"/>
        <v>20863.900000000001</v>
      </c>
      <c r="D45" s="82">
        <f t="shared" si="1"/>
        <v>23597.5</v>
      </c>
      <c r="E45" s="73" t="s">
        <v>164</v>
      </c>
      <c r="J45" s="8"/>
      <c r="N45" s="1">
        <v>2007</v>
      </c>
      <c r="O45" s="6">
        <v>29017.379999999994</v>
      </c>
      <c r="P45" s="6">
        <v>20863.900000000001</v>
      </c>
      <c r="Q45" s="6">
        <v>23597.5</v>
      </c>
      <c r="R45" s="45" t="s">
        <v>83</v>
      </c>
      <c r="U45" s="1">
        <v>2007</v>
      </c>
      <c r="V45" s="6">
        <v>26000</v>
      </c>
      <c r="W45" s="6" t="s">
        <v>136</v>
      </c>
      <c r="X45" s="6" t="s">
        <v>136</v>
      </c>
      <c r="Y45" s="70" t="s">
        <v>158</v>
      </c>
    </row>
    <row r="46" spans="1:25">
      <c r="A46" s="1">
        <v>2008</v>
      </c>
      <c r="B46" s="82">
        <f t="shared" si="2"/>
        <v>29529.770000000004</v>
      </c>
      <c r="C46" s="82">
        <f t="shared" si="0"/>
        <v>20924.059999999998</v>
      </c>
      <c r="D46" s="82">
        <f t="shared" si="1"/>
        <v>22888.667799999999</v>
      </c>
      <c r="E46" s="73" t="s">
        <v>164</v>
      </c>
      <c r="N46" s="1">
        <v>2008</v>
      </c>
      <c r="O46" s="6">
        <v>29059.540000000005</v>
      </c>
      <c r="P46" s="6">
        <v>20924.059999999998</v>
      </c>
      <c r="Q46" s="6">
        <v>22888.667799999999</v>
      </c>
      <c r="R46" s="45" t="s">
        <v>83</v>
      </c>
      <c r="U46" s="1">
        <v>2008</v>
      </c>
      <c r="V46" s="6">
        <v>30000</v>
      </c>
      <c r="W46" s="6" t="s">
        <v>136</v>
      </c>
      <c r="X46" s="6" t="s">
        <v>136</v>
      </c>
      <c r="Y46" s="70" t="s">
        <v>158</v>
      </c>
    </row>
    <row r="47" spans="1:25">
      <c r="A47" s="1">
        <v>2009</v>
      </c>
      <c r="B47" s="6">
        <f>V47</f>
        <v>26000</v>
      </c>
      <c r="C47" s="6">
        <f t="shared" ref="C47:C50" si="3">W47</f>
        <v>21000</v>
      </c>
      <c r="D47" s="14">
        <f>AVERAGE(D46,D48)</f>
        <v>27444.333899999998</v>
      </c>
      <c r="E47" s="70" t="s">
        <v>160</v>
      </c>
      <c r="J47" s="9"/>
      <c r="K47" s="9"/>
      <c r="L47" s="9"/>
      <c r="M47" s="9"/>
      <c r="N47" s="1"/>
      <c r="O47" s="9"/>
      <c r="P47" s="9"/>
      <c r="Q47" s="9"/>
      <c r="R47" s="47"/>
      <c r="S47" s="9"/>
      <c r="U47" s="1">
        <v>2009</v>
      </c>
      <c r="V47" s="6">
        <v>26000</v>
      </c>
      <c r="W47" s="6">
        <v>21000</v>
      </c>
      <c r="X47" s="6" t="s">
        <v>136</v>
      </c>
      <c r="Y47" s="70" t="s">
        <v>158</v>
      </c>
    </row>
    <row r="48" spans="1:25">
      <c r="A48" s="1">
        <v>2010</v>
      </c>
      <c r="B48" s="6">
        <f t="shared" ref="B48:B50" si="4">V48</f>
        <v>22000</v>
      </c>
      <c r="C48" s="6">
        <f t="shared" si="3"/>
        <v>19000</v>
      </c>
      <c r="D48" s="6">
        <f t="shared" ref="D48:D50" si="5">X48</f>
        <v>32000</v>
      </c>
      <c r="E48" s="70" t="s">
        <v>127</v>
      </c>
      <c r="U48" s="68">
        <v>2010</v>
      </c>
      <c r="V48" s="6">
        <v>22000</v>
      </c>
      <c r="W48" s="6">
        <v>19000</v>
      </c>
      <c r="X48" s="6">
        <v>32000</v>
      </c>
      <c r="Y48" s="70" t="s">
        <v>158</v>
      </c>
    </row>
    <row r="49" spans="1:25">
      <c r="A49" s="1">
        <v>2011</v>
      </c>
      <c r="B49" s="6">
        <f t="shared" si="4"/>
        <v>22000</v>
      </c>
      <c r="C49" s="6">
        <f t="shared" si="3"/>
        <v>19000</v>
      </c>
      <c r="D49" s="14">
        <f>AVERAGE(D48,D50)</f>
        <v>29000</v>
      </c>
      <c r="E49" s="70" t="s">
        <v>160</v>
      </c>
      <c r="N49" s="75" t="s">
        <v>175</v>
      </c>
      <c r="U49" s="68">
        <v>2011</v>
      </c>
      <c r="V49" s="6">
        <v>22000</v>
      </c>
      <c r="W49" s="6">
        <v>19000</v>
      </c>
      <c r="X49" s="6" t="s">
        <v>136</v>
      </c>
      <c r="Y49" s="70" t="s">
        <v>158</v>
      </c>
    </row>
    <row r="50" spans="1:25">
      <c r="A50" s="1">
        <v>2012</v>
      </c>
      <c r="B50" s="6">
        <f t="shared" si="4"/>
        <v>27000</v>
      </c>
      <c r="C50" s="6">
        <f t="shared" si="3"/>
        <v>20000</v>
      </c>
      <c r="D50" s="6">
        <f t="shared" si="5"/>
        <v>26000</v>
      </c>
      <c r="E50" s="70" t="s">
        <v>127</v>
      </c>
      <c r="N50">
        <v>2012</v>
      </c>
      <c r="O50" s="8">
        <f>EC!B50-ON!B50-QC!B50</f>
        <v>48958</v>
      </c>
      <c r="P50" s="8">
        <f>EC!C50-ON!C50-QC!C50</f>
        <v>26357.5</v>
      </c>
      <c r="Q50" s="8">
        <f>EC!D50-ON!D50-QC!D50</f>
        <v>24406.5</v>
      </c>
      <c r="U50" s="76">
        <v>2012</v>
      </c>
      <c r="V50" s="6">
        <v>27000</v>
      </c>
      <c r="W50" s="6">
        <v>20000</v>
      </c>
      <c r="X50" s="6">
        <v>26000</v>
      </c>
      <c r="Y50" s="70" t="s">
        <v>158</v>
      </c>
    </row>
    <row r="51" spans="1:25">
      <c r="A51" s="84">
        <v>2013</v>
      </c>
      <c r="B51" s="6">
        <f>O51</f>
        <v>25229.5</v>
      </c>
      <c r="C51" s="6">
        <f t="shared" ref="C51:D51" si="6">P51</f>
        <v>12561</v>
      </c>
      <c r="D51" s="6">
        <f t="shared" si="6"/>
        <v>20629</v>
      </c>
      <c r="E51" s="70" t="s">
        <v>176</v>
      </c>
      <c r="F51" s="84"/>
      <c r="N51">
        <v>2013</v>
      </c>
      <c r="O51" s="8">
        <f>EC!B51-ON!B51-QC!B51</f>
        <v>25229.5</v>
      </c>
      <c r="P51" s="8">
        <f>EC!C51-ON!C51-QC!C51</f>
        <v>12561</v>
      </c>
      <c r="Q51" s="8">
        <f>EC!D51-ON!D51-QC!D51</f>
        <v>20629</v>
      </c>
      <c r="U51" s="84">
        <v>2013</v>
      </c>
      <c r="V51" s="6">
        <f>1000*CANSIM!J13</f>
        <v>15000</v>
      </c>
      <c r="W51" s="6" t="s">
        <v>136</v>
      </c>
      <c r="X51" s="6" t="s">
        <v>136</v>
      </c>
      <c r="Y51" s="70" t="s">
        <v>158</v>
      </c>
    </row>
    <row r="52" spans="1:25">
      <c r="A52" s="53" t="s">
        <v>104</v>
      </c>
      <c r="C52" s="6"/>
      <c r="D52" s="6"/>
      <c r="R52" s="12"/>
      <c r="S52" s="12"/>
    </row>
    <row r="53" spans="1:25">
      <c r="A53" s="2" t="s">
        <v>73</v>
      </c>
      <c r="C53" s="6"/>
      <c r="D53" s="6"/>
    </row>
    <row r="54" spans="1:25">
      <c r="B54" s="2" t="s">
        <v>85</v>
      </c>
    </row>
    <row r="55" spans="1:25">
      <c r="B55" s="2" t="s">
        <v>86</v>
      </c>
    </row>
    <row r="56" spans="1:25">
      <c r="B56" s="2" t="s">
        <v>87</v>
      </c>
      <c r="J56" s="45" t="s">
        <v>105</v>
      </c>
    </row>
    <row r="57" spans="1:25">
      <c r="B57" s="2" t="s">
        <v>88</v>
      </c>
      <c r="I57" s="1"/>
      <c r="J57" s="45" t="s">
        <v>76</v>
      </c>
      <c r="L57" s="1">
        <v>2008</v>
      </c>
      <c r="M57" s="1">
        <f>L57-1</f>
        <v>2007</v>
      </c>
      <c r="N57" s="1">
        <f>M57-1</f>
        <v>2006</v>
      </c>
      <c r="O57" s="1">
        <f>N57-1</f>
        <v>2005</v>
      </c>
      <c r="P57" s="1">
        <f>O57-1</f>
        <v>2004</v>
      </c>
      <c r="Q57" s="1">
        <f>P57-1</f>
        <v>2003</v>
      </c>
      <c r="R57" s="1"/>
      <c r="S57" s="1"/>
    </row>
    <row r="58" spans="1:25">
      <c r="B58" s="2" t="s">
        <v>89</v>
      </c>
      <c r="Q58" s="12"/>
    </row>
    <row r="59" spans="1:25">
      <c r="B59" s="2" t="s">
        <v>6</v>
      </c>
      <c r="J59" s="45" t="s">
        <v>9</v>
      </c>
      <c r="L59" s="41">
        <v>39128</v>
      </c>
      <c r="M59" s="41">
        <v>40102</v>
      </c>
      <c r="N59" s="41">
        <v>40388</v>
      </c>
      <c r="O59" s="41">
        <v>37550</v>
      </c>
      <c r="P59" s="41">
        <v>47082</v>
      </c>
      <c r="Q59" s="41">
        <v>42848</v>
      </c>
      <c r="U59" s="77"/>
      <c r="V59" s="77"/>
      <c r="W59" s="77"/>
      <c r="X59" s="77"/>
    </row>
    <row r="60" spans="1:25">
      <c r="B60" s="2" t="s">
        <v>90</v>
      </c>
      <c r="J60" s="45" t="s">
        <v>77</v>
      </c>
      <c r="L60" s="41">
        <v>10804</v>
      </c>
      <c r="M60" s="41">
        <v>11327</v>
      </c>
      <c r="N60" s="41">
        <v>9972</v>
      </c>
      <c r="O60" s="41">
        <v>11220</v>
      </c>
      <c r="P60" s="41">
        <v>8430</v>
      </c>
      <c r="Q60" s="41">
        <v>10836</v>
      </c>
      <c r="U60" s="77"/>
      <c r="V60" s="77"/>
      <c r="W60" s="77"/>
      <c r="X60" s="77"/>
    </row>
    <row r="61" spans="1:25">
      <c r="B61" s="2" t="s">
        <v>91</v>
      </c>
      <c r="J61" s="45" t="s">
        <v>78</v>
      </c>
      <c r="L61" s="41">
        <v>6070</v>
      </c>
      <c r="M61" s="41">
        <v>6577</v>
      </c>
      <c r="N61" s="41">
        <v>6226</v>
      </c>
      <c r="O61" s="41">
        <v>6224</v>
      </c>
      <c r="P61" s="41">
        <v>6154</v>
      </c>
      <c r="Q61" s="41">
        <v>5138</v>
      </c>
      <c r="R61" s="9"/>
      <c r="S61" s="9"/>
      <c r="U61" s="77"/>
      <c r="V61" s="77"/>
      <c r="W61" s="77"/>
      <c r="X61" s="77"/>
    </row>
    <row r="62" spans="1:25">
      <c r="B62" s="48" t="s">
        <v>92</v>
      </c>
      <c r="J62" s="45" t="s">
        <v>79</v>
      </c>
      <c r="L62" s="41">
        <v>5537</v>
      </c>
      <c r="M62" s="41">
        <v>3156</v>
      </c>
      <c r="N62" s="41">
        <v>3332</v>
      </c>
      <c r="O62" s="41">
        <v>5661</v>
      </c>
      <c r="P62" s="41">
        <v>2462</v>
      </c>
      <c r="Q62" s="41">
        <v>4351</v>
      </c>
      <c r="U62" s="77"/>
      <c r="V62" s="77"/>
      <c r="W62" s="77"/>
      <c r="X62" s="77"/>
    </row>
    <row r="63" spans="1:25">
      <c r="B63" s="2" t="s">
        <v>84</v>
      </c>
      <c r="J63" s="43" t="s">
        <v>11</v>
      </c>
      <c r="K63" s="1"/>
      <c r="L63" s="41">
        <v>42580</v>
      </c>
      <c r="M63" s="41">
        <v>42206</v>
      </c>
      <c r="N63" s="41">
        <v>41258</v>
      </c>
      <c r="O63" s="41">
        <v>41668</v>
      </c>
      <c r="P63" s="41">
        <v>44648</v>
      </c>
      <c r="Q63" s="41">
        <v>45134</v>
      </c>
      <c r="U63" s="77"/>
      <c r="V63" s="77"/>
      <c r="W63" s="77"/>
      <c r="X63" s="77"/>
    </row>
    <row r="64" spans="1:25">
      <c r="B64" s="2" t="s">
        <v>102</v>
      </c>
      <c r="J64" s="45" t="s">
        <v>10</v>
      </c>
      <c r="L64" s="41">
        <v>1889</v>
      </c>
      <c r="M64" s="41">
        <v>1941</v>
      </c>
      <c r="N64" s="41">
        <v>2280</v>
      </c>
      <c r="O64" s="41">
        <v>2895</v>
      </c>
      <c r="P64" s="41">
        <v>3299</v>
      </c>
      <c r="Q64" s="41">
        <v>3265</v>
      </c>
      <c r="U64" s="77"/>
      <c r="V64" s="77"/>
      <c r="W64" s="77"/>
      <c r="X64" s="77"/>
    </row>
    <row r="65" spans="1:24">
      <c r="J65" s="46" t="s">
        <v>80</v>
      </c>
      <c r="L65" s="41">
        <v>458</v>
      </c>
      <c r="M65" s="41">
        <v>677</v>
      </c>
      <c r="N65" s="41">
        <v>720</v>
      </c>
      <c r="O65" s="41">
        <v>826</v>
      </c>
      <c r="P65" s="41">
        <v>1111</v>
      </c>
      <c r="Q65" s="41">
        <v>1072</v>
      </c>
      <c r="R65" s="12"/>
      <c r="S65" s="12"/>
    </row>
    <row r="66" spans="1:24" ht="15">
      <c r="A66" s="43" t="s">
        <v>83</v>
      </c>
      <c r="J66" s="46" t="s">
        <v>81</v>
      </c>
      <c r="L66" s="41">
        <v>37895</v>
      </c>
      <c r="M66" s="41">
        <v>37753</v>
      </c>
      <c r="N66" s="41">
        <v>38904</v>
      </c>
      <c r="O66" s="41">
        <v>38816</v>
      </c>
      <c r="P66" s="41">
        <v>41335</v>
      </c>
      <c r="Q66" s="41">
        <v>42241</v>
      </c>
      <c r="V66" s="78"/>
      <c r="W66" s="78"/>
      <c r="X66" s="78"/>
    </row>
    <row r="67" spans="1:24" ht="15">
      <c r="B67" s="53" t="s">
        <v>121</v>
      </c>
      <c r="J67" s="47" t="s">
        <v>82</v>
      </c>
      <c r="K67" s="9"/>
      <c r="L67" s="41">
        <v>33.49</v>
      </c>
      <c r="M67" s="41">
        <v>3715</v>
      </c>
      <c r="N67" s="41">
        <v>4135</v>
      </c>
      <c r="O67" s="41">
        <v>3532</v>
      </c>
      <c r="P67" s="41">
        <v>5034</v>
      </c>
      <c r="Q67" s="41">
        <v>4408</v>
      </c>
      <c r="V67" s="78"/>
      <c r="W67" s="78"/>
      <c r="X67" s="78"/>
    </row>
    <row r="68" spans="1:24" ht="15">
      <c r="B68" s="53" t="s">
        <v>122</v>
      </c>
      <c r="J68" s="45" t="s">
        <v>13</v>
      </c>
      <c r="L68" s="41">
        <v>962</v>
      </c>
      <c r="M68" s="41">
        <v>856</v>
      </c>
      <c r="N68" s="41">
        <v>689</v>
      </c>
      <c r="O68" s="41">
        <v>1415</v>
      </c>
      <c r="P68" s="41">
        <v>1665</v>
      </c>
      <c r="Q68" s="41">
        <v>2122</v>
      </c>
      <c r="V68" s="78"/>
      <c r="W68" s="78"/>
      <c r="X68" s="78"/>
    </row>
    <row r="69" spans="1:24" ht="15">
      <c r="B69" s="2" t="s">
        <v>123</v>
      </c>
      <c r="I69" s="1"/>
      <c r="L69" s="1">
        <f t="shared" ref="L69:Q69" si="7">L57</f>
        <v>2008</v>
      </c>
      <c r="M69" s="1">
        <f t="shared" si="7"/>
        <v>2007</v>
      </c>
      <c r="N69" s="1">
        <f t="shared" si="7"/>
        <v>2006</v>
      </c>
      <c r="O69" s="1">
        <f t="shared" si="7"/>
        <v>2005</v>
      </c>
      <c r="P69" s="1">
        <f t="shared" si="7"/>
        <v>2004</v>
      </c>
      <c r="Q69" s="1">
        <f t="shared" si="7"/>
        <v>2003</v>
      </c>
      <c r="R69" s="1"/>
      <c r="S69" s="1"/>
      <c r="V69" s="79"/>
      <c r="W69" s="79"/>
      <c r="X69" s="79"/>
    </row>
    <row r="70" spans="1:24" ht="15">
      <c r="B70" s="2" t="s">
        <v>124</v>
      </c>
      <c r="J70" s="45" t="s">
        <v>18</v>
      </c>
      <c r="K70" s="45" t="s">
        <v>18</v>
      </c>
      <c r="L70" s="41">
        <f t="shared" ref="L70:Q70" si="8">L59*0.34+L60*0.46+L61*0.21+L62*0.27+L63*0.18+L64*0.11+L68*0.15</f>
        <v>29059.540000000005</v>
      </c>
      <c r="M70" s="41">
        <f t="shared" si="8"/>
        <v>29017.379999999994</v>
      </c>
      <c r="N70" s="41">
        <f t="shared" si="8"/>
        <v>28306.729999999996</v>
      </c>
      <c r="O70" s="41">
        <f t="shared" si="8"/>
        <v>28794.650000000005</v>
      </c>
      <c r="P70" s="41">
        <f t="shared" si="8"/>
        <v>30492.04</v>
      </c>
      <c r="Q70" s="41">
        <f t="shared" si="8"/>
        <v>30608.2</v>
      </c>
      <c r="V70" s="79"/>
      <c r="W70" s="79"/>
      <c r="X70" s="79"/>
    </row>
    <row r="71" spans="1:24" ht="15">
      <c r="B71" s="2" t="s">
        <v>125</v>
      </c>
      <c r="J71" s="47" t="s">
        <v>19</v>
      </c>
      <c r="K71" s="47" t="s">
        <v>19</v>
      </c>
      <c r="L71" s="41">
        <f t="shared" ref="L71:Q71" si="9">L63*0.46+L64*0.52+L65*0.46+L68*0.15</f>
        <v>20924.059999999998</v>
      </c>
      <c r="M71" s="41">
        <f t="shared" si="9"/>
        <v>20863.900000000001</v>
      </c>
      <c r="N71" s="41">
        <f t="shared" si="9"/>
        <v>20598.829999999998</v>
      </c>
      <c r="O71" s="41">
        <f t="shared" si="9"/>
        <v>21264.890000000003</v>
      </c>
      <c r="P71" s="41">
        <f t="shared" si="9"/>
        <v>23014.370000000003</v>
      </c>
      <c r="Q71" s="41">
        <f t="shared" si="9"/>
        <v>23270.859999999997</v>
      </c>
      <c r="V71" s="79"/>
      <c r="W71" s="79"/>
      <c r="X71" s="79"/>
    </row>
    <row r="72" spans="1:24" ht="15">
      <c r="J72" s="45" t="s">
        <v>20</v>
      </c>
      <c r="K72" s="45" t="s">
        <v>20</v>
      </c>
      <c r="L72" s="41">
        <f t="shared" ref="L72:Q72" si="10">L66*0.6+L67*0.22+L68*0.15</f>
        <v>22888.667799999999</v>
      </c>
      <c r="M72" s="41">
        <f t="shared" si="10"/>
        <v>23597.5</v>
      </c>
      <c r="N72" s="41">
        <f t="shared" si="10"/>
        <v>24355.449999999997</v>
      </c>
      <c r="O72" s="41">
        <f t="shared" si="10"/>
        <v>24278.89</v>
      </c>
      <c r="P72" s="41">
        <f t="shared" si="10"/>
        <v>26158.23</v>
      </c>
      <c r="Q72" s="41">
        <f t="shared" si="10"/>
        <v>26632.659999999996</v>
      </c>
      <c r="V72" s="79"/>
      <c r="W72" s="79"/>
      <c r="X72" s="79"/>
    </row>
    <row r="73" spans="1:24" ht="15">
      <c r="A73" s="70" t="s">
        <v>161</v>
      </c>
      <c r="J73" s="9"/>
      <c r="K73" s="9"/>
      <c r="L73" s="9"/>
      <c r="M73" s="9"/>
      <c r="N73" s="9"/>
      <c r="O73" s="9"/>
      <c r="P73" s="9"/>
      <c r="V73" s="79"/>
      <c r="W73" s="79"/>
      <c r="X73" s="79"/>
    </row>
    <row r="74" spans="1:24" ht="15">
      <c r="A74" s="2" t="s">
        <v>162</v>
      </c>
      <c r="V74" s="79"/>
      <c r="W74" s="79"/>
      <c r="X74" s="79"/>
    </row>
    <row r="77" spans="1:24">
      <c r="J77" s="9"/>
      <c r="K77" s="9"/>
      <c r="L77" s="9"/>
      <c r="M77" s="9"/>
      <c r="N77" s="9"/>
      <c r="O77" s="9"/>
      <c r="P77" s="9"/>
      <c r="Q77" s="9"/>
    </row>
  </sheetData>
  <hyperlinks>
    <hyperlink ref="B54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9"/>
  <sheetViews>
    <sheetView workbookViewId="0">
      <selection activeCell="M51" sqref="M51"/>
    </sheetView>
  </sheetViews>
  <sheetFormatPr defaultRowHeight="12.75"/>
  <cols>
    <col min="1" max="2" width="8.85546875" style="1" customWidth="1"/>
    <col min="3" max="3" width="14" style="1" customWidth="1"/>
    <col min="4" max="4" width="13.7109375" style="1" customWidth="1"/>
    <col min="5" max="5" width="12" style="1" customWidth="1"/>
    <col min="6" max="6" width="8.85546875" style="1" customWidth="1"/>
  </cols>
  <sheetData>
    <row r="1" spans="1:15">
      <c r="B1" s="2" t="s">
        <v>30</v>
      </c>
      <c r="G1" t="s">
        <v>32</v>
      </c>
      <c r="L1" t="s">
        <v>74</v>
      </c>
    </row>
    <row r="2" spans="1:15">
      <c r="A2" s="3" t="s">
        <v>1</v>
      </c>
      <c r="B2" s="4" t="s">
        <v>2</v>
      </c>
      <c r="C2" s="4" t="s">
        <v>3</v>
      </c>
      <c r="D2" s="4" t="s">
        <v>4</v>
      </c>
      <c r="E2" s="1" t="s">
        <v>70</v>
      </c>
      <c r="G2" s="1"/>
      <c r="H2" s="2" t="s">
        <v>30</v>
      </c>
      <c r="I2" s="1"/>
      <c r="J2" s="1"/>
    </row>
    <row r="3" spans="1:15">
      <c r="A3" s="3"/>
      <c r="B3" s="4" t="s">
        <v>5</v>
      </c>
      <c r="C3" s="4" t="s">
        <v>5</v>
      </c>
      <c r="D3" s="4" t="s">
        <v>5</v>
      </c>
      <c r="E3" s="1" t="s">
        <v>71</v>
      </c>
      <c r="G3" s="3" t="s">
        <v>1</v>
      </c>
      <c r="H3" s="4" t="s">
        <v>2</v>
      </c>
      <c r="I3" s="4" t="s">
        <v>3</v>
      </c>
      <c r="J3" s="4" t="s">
        <v>4</v>
      </c>
      <c r="L3" t="s">
        <v>69</v>
      </c>
      <c r="M3" s="1" t="s">
        <v>18</v>
      </c>
      <c r="N3" s="1" t="s">
        <v>19</v>
      </c>
      <c r="O3" s="1" t="s">
        <v>20</v>
      </c>
    </row>
    <row r="4" spans="1:15">
      <c r="A4" s="1">
        <v>1966</v>
      </c>
      <c r="B4" s="6">
        <f>M4</f>
        <v>12828</v>
      </c>
      <c r="C4" s="6">
        <f t="shared" ref="C4:C17" si="0">N4</f>
        <v>32465</v>
      </c>
      <c r="D4" s="6">
        <f t="shared" ref="D4:D17" si="1">O4</f>
        <v>29439</v>
      </c>
      <c r="E4" s="1" t="s">
        <v>73</v>
      </c>
      <c r="G4" s="3"/>
      <c r="H4" s="4" t="s">
        <v>5</v>
      </c>
      <c r="I4" s="4" t="s">
        <v>5</v>
      </c>
      <c r="J4" s="4" t="s">
        <v>5</v>
      </c>
      <c r="L4">
        <v>1966</v>
      </c>
      <c r="M4" s="5">
        <v>12828</v>
      </c>
      <c r="N4" s="5">
        <v>32465</v>
      </c>
      <c r="O4" s="5">
        <v>29439</v>
      </c>
    </row>
    <row r="5" spans="1:15">
      <c r="A5" s="1">
        <v>1967</v>
      </c>
      <c r="B5" s="6">
        <f t="shared" ref="B5:B17" si="2">M5</f>
        <v>15963</v>
      </c>
      <c r="C5" s="6">
        <f t="shared" si="0"/>
        <v>36402</v>
      </c>
      <c r="D5" s="6">
        <f t="shared" si="1"/>
        <v>33614</v>
      </c>
      <c r="E5" s="1" t="s">
        <v>73</v>
      </c>
      <c r="G5" s="5"/>
      <c r="H5" s="5"/>
      <c r="L5">
        <v>1967</v>
      </c>
      <c r="M5" s="5">
        <v>15963</v>
      </c>
      <c r="N5" s="5">
        <v>36402</v>
      </c>
      <c r="O5" s="5">
        <v>33614</v>
      </c>
    </row>
    <row r="6" spans="1:15">
      <c r="A6" s="1">
        <v>1968</v>
      </c>
      <c r="B6" s="6">
        <f t="shared" si="2"/>
        <v>17873</v>
      </c>
      <c r="C6" s="6">
        <f t="shared" si="0"/>
        <v>35251</v>
      </c>
      <c r="D6" s="6">
        <f t="shared" si="1"/>
        <v>36378</v>
      </c>
      <c r="E6" s="1" t="s">
        <v>73</v>
      </c>
      <c r="G6" s="5"/>
      <c r="H6" s="5"/>
      <c r="L6">
        <v>1968</v>
      </c>
      <c r="M6" s="5">
        <v>17873</v>
      </c>
      <c r="N6" s="5">
        <v>35251</v>
      </c>
      <c r="O6" s="5">
        <v>36378</v>
      </c>
    </row>
    <row r="7" spans="1:15">
      <c r="A7" s="1">
        <v>1969</v>
      </c>
      <c r="B7" s="6">
        <f t="shared" si="2"/>
        <v>19725</v>
      </c>
      <c r="C7" s="6">
        <f t="shared" si="0"/>
        <v>37981</v>
      </c>
      <c r="D7" s="6">
        <f t="shared" si="1"/>
        <v>39812</v>
      </c>
      <c r="E7" s="1" t="s">
        <v>73</v>
      </c>
      <c r="G7" s="5"/>
      <c r="H7" s="5"/>
      <c r="L7">
        <v>1969</v>
      </c>
      <c r="M7" s="5">
        <v>19725</v>
      </c>
      <c r="N7" s="5">
        <v>37981</v>
      </c>
      <c r="O7" s="5">
        <v>39812</v>
      </c>
    </row>
    <row r="8" spans="1:15">
      <c r="A8" s="1">
        <v>1970</v>
      </c>
      <c r="B8" s="6">
        <f t="shared" si="2"/>
        <v>22050</v>
      </c>
      <c r="C8" s="6">
        <f t="shared" si="0"/>
        <v>39143</v>
      </c>
      <c r="D8" s="6">
        <f t="shared" si="1"/>
        <v>41409</v>
      </c>
      <c r="E8" s="1" t="s">
        <v>73</v>
      </c>
      <c r="G8" s="5"/>
      <c r="H8" s="5"/>
      <c r="L8">
        <v>1970</v>
      </c>
      <c r="M8" s="5">
        <v>22050</v>
      </c>
      <c r="N8" s="5">
        <v>39143</v>
      </c>
      <c r="O8" s="5">
        <v>41409</v>
      </c>
    </row>
    <row r="9" spans="1:15">
      <c r="A9" s="1">
        <v>1971</v>
      </c>
      <c r="B9" s="6">
        <f t="shared" si="2"/>
        <v>25687</v>
      </c>
      <c r="C9" s="6">
        <f t="shared" si="0"/>
        <v>39782</v>
      </c>
      <c r="D9" s="6">
        <f t="shared" si="1"/>
        <v>47599</v>
      </c>
      <c r="E9" s="1" t="s">
        <v>73</v>
      </c>
      <c r="G9" s="5"/>
      <c r="H9" s="5"/>
      <c r="L9">
        <v>1971</v>
      </c>
      <c r="M9" s="5">
        <v>25687</v>
      </c>
      <c r="N9" s="5">
        <v>39782</v>
      </c>
      <c r="O9" s="5">
        <v>47599</v>
      </c>
    </row>
    <row r="10" spans="1:15">
      <c r="A10" s="1">
        <v>1972</v>
      </c>
      <c r="B10" s="6">
        <f t="shared" si="2"/>
        <v>27404</v>
      </c>
      <c r="C10" s="6">
        <f t="shared" si="0"/>
        <v>44460</v>
      </c>
      <c r="D10" s="6">
        <f t="shared" si="1"/>
        <v>47806</v>
      </c>
      <c r="E10" s="1" t="s">
        <v>73</v>
      </c>
      <c r="G10" s="5"/>
      <c r="H10" s="5"/>
      <c r="L10">
        <v>1972</v>
      </c>
      <c r="M10" s="5">
        <v>27404</v>
      </c>
      <c r="N10" s="5">
        <v>44460</v>
      </c>
      <c r="O10" s="5">
        <v>47806</v>
      </c>
    </row>
    <row r="11" spans="1:15">
      <c r="A11" s="1">
        <v>1973</v>
      </c>
      <c r="B11" s="6">
        <f t="shared" si="2"/>
        <v>27793</v>
      </c>
      <c r="C11" s="6">
        <f t="shared" si="0"/>
        <v>44671</v>
      </c>
      <c r="D11" s="6">
        <f t="shared" si="1"/>
        <v>47822</v>
      </c>
      <c r="E11" s="1" t="s">
        <v>73</v>
      </c>
      <c r="G11" s="5"/>
      <c r="H11" s="5"/>
      <c r="L11">
        <v>1973</v>
      </c>
      <c r="M11" s="5">
        <v>27793</v>
      </c>
      <c r="N11" s="5">
        <v>44671</v>
      </c>
      <c r="O11" s="5">
        <v>47822</v>
      </c>
    </row>
    <row r="12" spans="1:15">
      <c r="A12" s="1">
        <v>1974</v>
      </c>
      <c r="B12" s="6">
        <f t="shared" si="2"/>
        <v>34120</v>
      </c>
      <c r="C12" s="6">
        <f t="shared" si="0"/>
        <v>48272</v>
      </c>
      <c r="D12" s="6">
        <f t="shared" si="1"/>
        <v>52576</v>
      </c>
      <c r="E12" s="1" t="s">
        <v>73</v>
      </c>
      <c r="G12" s="5"/>
      <c r="H12" s="5"/>
      <c r="L12">
        <v>1974</v>
      </c>
      <c r="M12" s="5">
        <v>34120</v>
      </c>
      <c r="N12" s="5">
        <v>48272</v>
      </c>
      <c r="O12" s="5">
        <v>52576</v>
      </c>
    </row>
    <row r="13" spans="1:15">
      <c r="A13" s="1">
        <v>1975</v>
      </c>
      <c r="B13" s="6">
        <f t="shared" si="2"/>
        <v>33519</v>
      </c>
      <c r="C13" s="6">
        <f t="shared" si="0"/>
        <v>44928</v>
      </c>
      <c r="D13" s="6">
        <f t="shared" si="1"/>
        <v>50889</v>
      </c>
      <c r="E13" s="1" t="s">
        <v>73</v>
      </c>
      <c r="G13" s="5"/>
      <c r="H13" s="5"/>
      <c r="L13">
        <v>1975</v>
      </c>
      <c r="M13" s="5">
        <v>33519</v>
      </c>
      <c r="N13" s="5">
        <v>44928</v>
      </c>
      <c r="O13" s="5">
        <v>50889</v>
      </c>
    </row>
    <row r="14" spans="1:15">
      <c r="A14" s="1">
        <v>1976</v>
      </c>
      <c r="B14" s="6">
        <f t="shared" si="2"/>
        <v>40399</v>
      </c>
      <c r="C14" s="6">
        <f t="shared" si="0"/>
        <v>60286</v>
      </c>
      <c r="D14" s="6">
        <f t="shared" si="1"/>
        <v>69577</v>
      </c>
      <c r="E14" s="1" t="s">
        <v>73</v>
      </c>
      <c r="G14" s="5"/>
      <c r="H14" s="5"/>
      <c r="L14">
        <v>1976</v>
      </c>
      <c r="M14" s="5">
        <v>40399</v>
      </c>
      <c r="N14" s="5">
        <v>60286</v>
      </c>
      <c r="O14" s="5">
        <v>69577</v>
      </c>
    </row>
    <row r="15" spans="1:15">
      <c r="A15" s="1">
        <v>1977</v>
      </c>
      <c r="B15" s="6">
        <f t="shared" si="2"/>
        <v>43400</v>
      </c>
      <c r="C15" s="6">
        <f t="shared" si="0"/>
        <v>60800</v>
      </c>
      <c r="D15" s="6">
        <f t="shared" si="1"/>
        <v>65830</v>
      </c>
      <c r="E15" s="1" t="s">
        <v>73</v>
      </c>
      <c r="G15" s="5"/>
      <c r="H15" s="5"/>
      <c r="L15">
        <v>1977</v>
      </c>
      <c r="M15" s="5">
        <v>43400</v>
      </c>
      <c r="N15" s="5">
        <v>60800</v>
      </c>
      <c r="O15" s="5">
        <v>65830</v>
      </c>
    </row>
    <row r="16" spans="1:15">
      <c r="A16" s="1">
        <v>1978</v>
      </c>
      <c r="B16" s="6">
        <f t="shared" si="2"/>
        <v>40600</v>
      </c>
      <c r="C16" s="6">
        <f t="shared" si="0"/>
        <v>65700</v>
      </c>
      <c r="D16" s="6">
        <f t="shared" si="1"/>
        <v>63900</v>
      </c>
      <c r="E16" s="1" t="s">
        <v>73</v>
      </c>
      <c r="G16" s="5"/>
      <c r="H16" s="5"/>
      <c r="L16">
        <v>1978</v>
      </c>
      <c r="M16" s="5">
        <v>40600</v>
      </c>
      <c r="N16" s="5">
        <v>65700</v>
      </c>
      <c r="O16" s="5">
        <v>63900</v>
      </c>
    </row>
    <row r="17" spans="1:19">
      <c r="A17" s="1">
        <v>1979</v>
      </c>
      <c r="B17" s="6">
        <f t="shared" si="2"/>
        <v>49800</v>
      </c>
      <c r="C17" s="6">
        <f t="shared" si="0"/>
        <v>62900</v>
      </c>
      <c r="D17" s="6">
        <f t="shared" si="1"/>
        <v>80700</v>
      </c>
      <c r="E17" s="1" t="s">
        <v>73</v>
      </c>
      <c r="G17" s="5"/>
      <c r="H17" s="5"/>
      <c r="L17">
        <v>1979</v>
      </c>
      <c r="M17" s="5">
        <v>49800</v>
      </c>
      <c r="N17" s="5">
        <v>62900</v>
      </c>
      <c r="O17" s="5">
        <v>80700</v>
      </c>
    </row>
    <row r="18" spans="1:19">
      <c r="A18" s="1">
        <v>1980</v>
      </c>
      <c r="B18" s="6">
        <f t="shared" ref="B18:B27" si="3">H18</f>
        <v>54930</v>
      </c>
      <c r="C18" s="6">
        <f t="shared" ref="C18:C28" si="4">I18</f>
        <v>62729</v>
      </c>
      <c r="D18" s="6">
        <f t="shared" ref="D18:D28" si="5">J18</f>
        <v>70553</v>
      </c>
      <c r="E18" s="1" t="s">
        <v>72</v>
      </c>
      <c r="G18" s="5"/>
      <c r="H18" s="40">
        <v>54930</v>
      </c>
      <c r="I18" s="10">
        <v>62729</v>
      </c>
      <c r="J18" s="10">
        <v>70553</v>
      </c>
      <c r="L18">
        <v>1980</v>
      </c>
      <c r="M18" s="5">
        <v>54900</v>
      </c>
      <c r="N18" s="5">
        <v>62700</v>
      </c>
      <c r="O18" s="5">
        <v>70600</v>
      </c>
    </row>
    <row r="19" spans="1:19">
      <c r="A19" s="1">
        <v>1981</v>
      </c>
      <c r="B19" s="6">
        <f t="shared" si="3"/>
        <v>60980</v>
      </c>
      <c r="C19" s="6">
        <f t="shared" si="4"/>
        <v>60623</v>
      </c>
      <c r="D19" s="6">
        <f t="shared" si="5"/>
        <v>68644</v>
      </c>
      <c r="E19" s="1" t="s">
        <v>72</v>
      </c>
      <c r="G19" s="5"/>
      <c r="H19" s="40">
        <v>60980</v>
      </c>
      <c r="I19" s="10">
        <v>60623</v>
      </c>
      <c r="J19" s="10">
        <v>68644</v>
      </c>
      <c r="L19">
        <v>1981</v>
      </c>
      <c r="M19" s="5">
        <v>61400</v>
      </c>
      <c r="N19" s="5">
        <v>61000</v>
      </c>
      <c r="O19" s="5">
        <v>69000</v>
      </c>
    </row>
    <row r="20" spans="1:19">
      <c r="A20" s="1">
        <v>1982</v>
      </c>
      <c r="B20" s="6">
        <f t="shared" si="3"/>
        <v>64373</v>
      </c>
      <c r="C20" s="6">
        <f t="shared" si="4"/>
        <v>68653</v>
      </c>
      <c r="D20" s="6">
        <f t="shared" si="5"/>
        <v>73738</v>
      </c>
      <c r="E20" s="1" t="s">
        <v>72</v>
      </c>
      <c r="G20" s="5"/>
      <c r="H20" s="40">
        <v>64373</v>
      </c>
      <c r="I20" s="10">
        <v>68653</v>
      </c>
      <c r="J20" s="10">
        <v>73738</v>
      </c>
      <c r="L20">
        <v>1982</v>
      </c>
      <c r="M20" s="5">
        <v>64400</v>
      </c>
      <c r="N20" s="5">
        <v>68600</v>
      </c>
      <c r="O20" s="5">
        <v>73700</v>
      </c>
    </row>
    <row r="21" spans="1:19">
      <c r="A21" s="1">
        <v>1983</v>
      </c>
      <c r="B21" s="6">
        <f t="shared" si="3"/>
        <v>62437</v>
      </c>
      <c r="C21" s="6">
        <f t="shared" si="4"/>
        <v>67872</v>
      </c>
      <c r="D21" s="6">
        <f t="shared" si="5"/>
        <v>82495</v>
      </c>
      <c r="E21" s="1" t="s">
        <v>72</v>
      </c>
      <c r="G21" s="7"/>
      <c r="H21" s="6">
        <v>62437</v>
      </c>
      <c r="I21" s="10">
        <v>67872</v>
      </c>
      <c r="J21" s="10">
        <v>82495</v>
      </c>
      <c r="L21">
        <v>1983</v>
      </c>
      <c r="M21" s="5">
        <v>62400</v>
      </c>
      <c r="N21" s="5">
        <v>67900</v>
      </c>
      <c r="O21" s="5">
        <v>82500</v>
      </c>
    </row>
    <row r="22" spans="1:19">
      <c r="A22" s="1">
        <v>1984</v>
      </c>
      <c r="B22" s="6">
        <f t="shared" si="3"/>
        <v>74400</v>
      </c>
      <c r="C22" s="6">
        <f t="shared" si="4"/>
        <v>75689</v>
      </c>
      <c r="D22" s="6">
        <f t="shared" si="5"/>
        <v>83926</v>
      </c>
      <c r="E22" s="1" t="s">
        <v>72</v>
      </c>
      <c r="H22" s="10">
        <v>74400</v>
      </c>
      <c r="I22" s="10">
        <v>75689</v>
      </c>
      <c r="J22" s="10">
        <v>83926</v>
      </c>
      <c r="L22">
        <v>1984</v>
      </c>
      <c r="M22" s="5">
        <v>74400</v>
      </c>
      <c r="N22" s="5">
        <v>75700</v>
      </c>
      <c r="O22" s="5">
        <v>83900</v>
      </c>
    </row>
    <row r="23" spans="1:19">
      <c r="A23" s="1">
        <v>1985</v>
      </c>
      <c r="B23" s="6">
        <f t="shared" si="3"/>
        <v>83337</v>
      </c>
      <c r="C23" s="6">
        <f t="shared" si="4"/>
        <v>73556</v>
      </c>
      <c r="D23" s="6">
        <f t="shared" si="5"/>
        <v>91457</v>
      </c>
      <c r="E23" s="1" t="s">
        <v>72</v>
      </c>
      <c r="H23" s="10">
        <v>83337</v>
      </c>
      <c r="I23" s="10">
        <v>73556</v>
      </c>
      <c r="J23" s="10">
        <v>91457</v>
      </c>
      <c r="L23">
        <v>1985</v>
      </c>
      <c r="M23" s="5">
        <v>83315</v>
      </c>
      <c r="N23" s="5">
        <v>73801</v>
      </c>
      <c r="O23" s="5">
        <v>92683</v>
      </c>
    </row>
    <row r="24" spans="1:19">
      <c r="A24" s="1">
        <v>1986</v>
      </c>
      <c r="B24" s="6">
        <f t="shared" si="3"/>
        <v>89443</v>
      </c>
      <c r="C24" s="6">
        <f t="shared" si="4"/>
        <v>77152</v>
      </c>
      <c r="D24" s="6">
        <f t="shared" si="5"/>
        <v>94542</v>
      </c>
      <c r="E24" s="1" t="s">
        <v>72</v>
      </c>
      <c r="H24" s="10">
        <v>89443</v>
      </c>
      <c r="I24" s="10">
        <v>77152</v>
      </c>
      <c r="J24" s="10">
        <v>94542</v>
      </c>
      <c r="L24">
        <v>1986</v>
      </c>
      <c r="M24" s="5">
        <v>89443</v>
      </c>
      <c r="N24" s="5">
        <v>77152</v>
      </c>
      <c r="O24" s="5">
        <v>94542</v>
      </c>
    </row>
    <row r="25" spans="1:19">
      <c r="A25" s="1">
        <v>1987</v>
      </c>
      <c r="B25" s="6">
        <f t="shared" si="3"/>
        <v>90692</v>
      </c>
      <c r="C25" s="6">
        <f t="shared" si="4"/>
        <v>75404</v>
      </c>
      <c r="D25" s="6">
        <f t="shared" si="5"/>
        <v>94547</v>
      </c>
      <c r="E25" s="1" t="s">
        <v>72</v>
      </c>
      <c r="H25" s="10">
        <v>90692</v>
      </c>
      <c r="I25" s="10">
        <v>75404</v>
      </c>
      <c r="J25" s="10">
        <v>94547</v>
      </c>
      <c r="L25">
        <v>1987</v>
      </c>
      <c r="M25" s="5">
        <v>90692</v>
      </c>
      <c r="N25" s="5">
        <v>76404</v>
      </c>
      <c r="O25" s="5">
        <v>95457</v>
      </c>
    </row>
    <row r="26" spans="1:19">
      <c r="A26" s="1">
        <v>1988</v>
      </c>
      <c r="B26" s="6">
        <f t="shared" si="3"/>
        <v>94210</v>
      </c>
      <c r="C26" s="6">
        <f t="shared" si="4"/>
        <v>76446</v>
      </c>
      <c r="D26" s="6">
        <f t="shared" si="5"/>
        <v>94525</v>
      </c>
      <c r="E26" s="1" t="s">
        <v>72</v>
      </c>
      <c r="H26" s="10">
        <v>94210</v>
      </c>
      <c r="I26" s="10">
        <v>76446</v>
      </c>
      <c r="J26" s="10">
        <v>94525</v>
      </c>
      <c r="L26">
        <v>1988</v>
      </c>
      <c r="M26" s="5">
        <v>94500</v>
      </c>
      <c r="N26" s="5">
        <v>76434</v>
      </c>
      <c r="O26" s="5">
        <v>95809</v>
      </c>
    </row>
    <row r="27" spans="1:19">
      <c r="A27" s="1">
        <v>1989</v>
      </c>
      <c r="B27" s="6">
        <f t="shared" si="3"/>
        <v>93462</v>
      </c>
      <c r="C27" s="6">
        <f t="shared" si="4"/>
        <v>75892</v>
      </c>
      <c r="D27" s="6">
        <f t="shared" si="5"/>
        <v>92287</v>
      </c>
      <c r="E27" s="1" t="s">
        <v>72</v>
      </c>
      <c r="H27" s="10">
        <v>93462</v>
      </c>
      <c r="I27" s="10">
        <v>75892</v>
      </c>
      <c r="J27" s="10">
        <v>92287</v>
      </c>
      <c r="L27">
        <v>1989</v>
      </c>
      <c r="M27" s="5">
        <v>93446</v>
      </c>
      <c r="N27" s="5">
        <v>75181</v>
      </c>
      <c r="O27" s="5">
        <v>93357</v>
      </c>
    </row>
    <row r="28" spans="1:19">
      <c r="A28" s="1">
        <v>1990</v>
      </c>
      <c r="B28" s="6">
        <f t="shared" ref="B28:B44" si="6">H28</f>
        <v>95140</v>
      </c>
      <c r="C28" s="6">
        <f t="shared" si="4"/>
        <v>73466</v>
      </c>
      <c r="D28" s="6">
        <f t="shared" si="5"/>
        <v>88583</v>
      </c>
      <c r="E28" s="1" t="s">
        <v>72</v>
      </c>
      <c r="G28" s="39">
        <v>1990</v>
      </c>
      <c r="H28" s="10">
        <v>95140</v>
      </c>
      <c r="I28" s="10">
        <v>73466</v>
      </c>
      <c r="J28" s="10">
        <v>88583</v>
      </c>
      <c r="L28">
        <v>1990</v>
      </c>
      <c r="M28" s="5">
        <v>95245</v>
      </c>
      <c r="N28" s="5">
        <v>73381</v>
      </c>
      <c r="O28" s="5">
        <v>89593</v>
      </c>
    </row>
    <row r="29" spans="1:19">
      <c r="A29" s="1">
        <v>1991</v>
      </c>
      <c r="B29" s="6">
        <f t="shared" si="6"/>
        <v>91697</v>
      </c>
      <c r="C29" s="6">
        <f t="shared" ref="C29:C45" si="7">I29</f>
        <v>65842</v>
      </c>
      <c r="D29" s="6">
        <f t="shared" ref="D29:D44" si="8">J29</f>
        <v>86541</v>
      </c>
      <c r="E29" s="1" t="s">
        <v>72</v>
      </c>
      <c r="G29" s="39">
        <v>1991</v>
      </c>
      <c r="H29" s="10">
        <v>91697</v>
      </c>
      <c r="I29" s="10">
        <v>65842</v>
      </c>
      <c r="J29" s="10">
        <v>86541</v>
      </c>
    </row>
    <row r="30" spans="1:19">
      <c r="A30" s="1">
        <v>1992</v>
      </c>
      <c r="B30" s="6">
        <f t="shared" si="6"/>
        <v>93328</v>
      </c>
      <c r="C30" s="6">
        <f t="shared" si="7"/>
        <v>69934</v>
      </c>
      <c r="D30" s="6">
        <f t="shared" si="8"/>
        <v>85550</v>
      </c>
      <c r="E30" s="1" t="s">
        <v>72</v>
      </c>
      <c r="G30" s="39">
        <v>1992</v>
      </c>
      <c r="H30" s="10">
        <v>93328</v>
      </c>
      <c r="I30" s="10">
        <v>69934</v>
      </c>
      <c r="J30" s="10">
        <v>85550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">
        <v>1993</v>
      </c>
      <c r="B31" s="6">
        <f t="shared" si="6"/>
        <v>87856</v>
      </c>
      <c r="C31" s="6">
        <f t="shared" si="7"/>
        <v>63820</v>
      </c>
      <c r="D31" s="6">
        <f t="shared" si="8"/>
        <v>77047</v>
      </c>
      <c r="E31" s="1" t="s">
        <v>72</v>
      </c>
      <c r="G31" s="39">
        <v>1993</v>
      </c>
      <c r="H31" s="10">
        <v>87856</v>
      </c>
      <c r="I31" s="10">
        <v>63820</v>
      </c>
      <c r="J31" s="10">
        <v>77047</v>
      </c>
    </row>
    <row r="32" spans="1:19">
      <c r="A32" s="1">
        <v>1994</v>
      </c>
      <c r="B32" s="6">
        <f t="shared" si="6"/>
        <v>83097</v>
      </c>
      <c r="C32" s="6">
        <f t="shared" si="7"/>
        <v>60434</v>
      </c>
      <c r="D32" s="6">
        <f t="shared" si="8"/>
        <v>71471</v>
      </c>
      <c r="E32" s="1" t="s">
        <v>72</v>
      </c>
      <c r="G32" s="39">
        <v>1994</v>
      </c>
      <c r="H32" s="10">
        <v>83097</v>
      </c>
      <c r="I32" s="10">
        <v>60434</v>
      </c>
      <c r="J32" s="10">
        <v>71471</v>
      </c>
      <c r="K32" s="1"/>
      <c r="L32" s="1"/>
      <c r="M32" s="1"/>
      <c r="N32" s="1"/>
      <c r="O32" s="1"/>
      <c r="P32" s="1"/>
    </row>
    <row r="33" spans="1:25">
      <c r="A33" s="1">
        <v>1995</v>
      </c>
      <c r="B33" s="6">
        <f t="shared" si="6"/>
        <v>84348</v>
      </c>
      <c r="C33" s="6">
        <f t="shared" si="7"/>
        <v>57052</v>
      </c>
      <c r="D33" s="6">
        <f t="shared" si="8"/>
        <v>66494</v>
      </c>
      <c r="E33" s="1" t="s">
        <v>72</v>
      </c>
      <c r="G33" s="39">
        <v>1995</v>
      </c>
      <c r="H33" s="10">
        <v>84348</v>
      </c>
      <c r="I33" s="10">
        <v>57052</v>
      </c>
      <c r="J33" s="10">
        <v>66494</v>
      </c>
      <c r="K33" s="1"/>
      <c r="L33" s="1"/>
      <c r="M33" s="1"/>
      <c r="N33" s="1"/>
      <c r="O33" s="1"/>
      <c r="P33" s="1"/>
    </row>
    <row r="34" spans="1:25">
      <c r="A34" s="1">
        <v>1996</v>
      </c>
      <c r="B34" s="6">
        <f t="shared" si="6"/>
        <v>88208</v>
      </c>
      <c r="C34" s="6">
        <f t="shared" si="7"/>
        <v>58842</v>
      </c>
      <c r="D34" s="6">
        <f t="shared" si="8"/>
        <v>69245</v>
      </c>
      <c r="E34" s="1" t="s">
        <v>72</v>
      </c>
      <c r="G34" s="39">
        <v>1996</v>
      </c>
      <c r="H34" s="10">
        <v>88208</v>
      </c>
      <c r="I34" s="10">
        <v>58842</v>
      </c>
      <c r="J34" s="10">
        <v>69245</v>
      </c>
      <c r="K34" s="11"/>
      <c r="L34" s="11"/>
      <c r="M34" s="11"/>
      <c r="N34" s="11"/>
      <c r="O34" s="1"/>
      <c r="P34" s="11"/>
      <c r="Q34" s="9"/>
      <c r="R34" s="9"/>
      <c r="S34" s="9"/>
    </row>
    <row r="35" spans="1:25">
      <c r="A35" s="1">
        <v>1997</v>
      </c>
      <c r="B35" s="6">
        <f t="shared" si="6"/>
        <v>89561</v>
      </c>
      <c r="C35" s="6">
        <f t="shared" si="7"/>
        <v>59435</v>
      </c>
      <c r="D35" s="6">
        <f t="shared" si="8"/>
        <v>68090</v>
      </c>
      <c r="E35" s="1" t="s">
        <v>72</v>
      </c>
      <c r="G35" s="39">
        <v>1997</v>
      </c>
      <c r="H35" s="10">
        <v>89561</v>
      </c>
      <c r="I35" s="10">
        <v>59435</v>
      </c>
      <c r="J35" s="10">
        <v>68090</v>
      </c>
      <c r="K35" s="1"/>
      <c r="L35" s="1"/>
      <c r="M35" s="1"/>
      <c r="N35" s="1"/>
      <c r="O35" s="1"/>
      <c r="P35" s="1"/>
    </row>
    <row r="36" spans="1:25">
      <c r="A36" s="1">
        <v>1998</v>
      </c>
      <c r="B36" s="6">
        <f t="shared" si="6"/>
        <v>96464</v>
      </c>
      <c r="C36" s="6">
        <f t="shared" si="7"/>
        <v>58314</v>
      </c>
      <c r="D36" s="6">
        <f t="shared" si="8"/>
        <v>68540</v>
      </c>
      <c r="E36" s="1" t="s">
        <v>72</v>
      </c>
      <c r="G36" s="39">
        <v>1998</v>
      </c>
      <c r="H36" s="10">
        <v>96464</v>
      </c>
      <c r="I36" s="10">
        <v>58314</v>
      </c>
      <c r="J36" s="10">
        <v>68540</v>
      </c>
      <c r="K36" s="1"/>
      <c r="L36" s="1"/>
      <c r="M36" s="1"/>
      <c r="N36" s="1"/>
      <c r="O36" s="1"/>
      <c r="P36" s="1"/>
    </row>
    <row r="37" spans="1:25">
      <c r="A37" s="1">
        <v>1999</v>
      </c>
      <c r="B37" s="6">
        <f t="shared" si="6"/>
        <v>94922</v>
      </c>
      <c r="C37" s="6">
        <f t="shared" si="7"/>
        <v>53903</v>
      </c>
      <c r="D37" s="6">
        <f t="shared" si="8"/>
        <v>65605</v>
      </c>
      <c r="E37" s="1" t="s">
        <v>72</v>
      </c>
      <c r="G37" s="39">
        <v>1999</v>
      </c>
      <c r="H37" s="10">
        <v>94922</v>
      </c>
      <c r="I37" s="10">
        <v>53903</v>
      </c>
      <c r="J37" s="10">
        <v>65605</v>
      </c>
      <c r="K37" s="1"/>
      <c r="L37" s="1"/>
      <c r="M37" s="1"/>
      <c r="N37" s="1"/>
      <c r="O37" s="1"/>
      <c r="P37" s="1"/>
    </row>
    <row r="38" spans="1:25">
      <c r="A38" s="1">
        <v>2000</v>
      </c>
      <c r="B38" s="6">
        <f t="shared" si="6"/>
        <v>93446</v>
      </c>
      <c r="C38" s="6">
        <f t="shared" si="7"/>
        <v>48542</v>
      </c>
      <c r="D38" s="6">
        <f t="shared" si="8"/>
        <v>58529</v>
      </c>
      <c r="E38" s="1" t="s">
        <v>72</v>
      </c>
      <c r="G38" s="39">
        <v>2000</v>
      </c>
      <c r="H38" s="10">
        <v>93446</v>
      </c>
      <c r="I38" s="10">
        <v>48542</v>
      </c>
      <c r="J38" s="10">
        <v>58529</v>
      </c>
      <c r="K38" s="9"/>
      <c r="L38" s="9"/>
      <c r="M38" s="9"/>
      <c r="N38" s="9"/>
      <c r="O38" s="9"/>
      <c r="P38" s="9"/>
      <c r="Q38" s="12"/>
      <c r="R38" s="12"/>
      <c r="S38" s="12"/>
    </row>
    <row r="39" spans="1:25">
      <c r="A39" s="1">
        <v>2001</v>
      </c>
      <c r="B39" s="6">
        <f t="shared" si="6"/>
        <v>97965</v>
      </c>
      <c r="C39" s="6">
        <f t="shared" si="7"/>
        <v>48204</v>
      </c>
      <c r="D39" s="6">
        <f t="shared" si="8"/>
        <v>55804</v>
      </c>
      <c r="E39" s="1" t="s">
        <v>72</v>
      </c>
      <c r="G39" s="39">
        <v>2001</v>
      </c>
      <c r="H39" s="10">
        <v>97965</v>
      </c>
      <c r="I39" s="10">
        <v>48204</v>
      </c>
      <c r="J39" s="10">
        <v>55804</v>
      </c>
    </row>
    <row r="40" spans="1:25">
      <c r="A40" s="1">
        <v>2002</v>
      </c>
      <c r="B40" s="6">
        <f t="shared" si="6"/>
        <v>100890</v>
      </c>
      <c r="C40" s="6">
        <f t="shared" si="7"/>
        <v>45275</v>
      </c>
      <c r="D40" s="6">
        <f t="shared" si="8"/>
        <v>56588</v>
      </c>
      <c r="E40" s="1" t="s">
        <v>72</v>
      </c>
      <c r="F40" s="13"/>
      <c r="G40" s="39">
        <v>2002</v>
      </c>
      <c r="H40" s="10">
        <v>100890</v>
      </c>
      <c r="I40" s="10">
        <v>45275</v>
      </c>
      <c r="J40" s="10">
        <v>56588</v>
      </c>
      <c r="L40" t="s">
        <v>33</v>
      </c>
      <c r="N40" s="8" t="s">
        <v>106</v>
      </c>
    </row>
    <row r="41" spans="1:25">
      <c r="A41" s="1">
        <v>2003</v>
      </c>
      <c r="B41" s="6">
        <f t="shared" si="6"/>
        <v>97265</v>
      </c>
      <c r="C41" s="6">
        <f t="shared" si="7"/>
        <v>40284</v>
      </c>
      <c r="D41" s="6">
        <f t="shared" si="8"/>
        <v>49959</v>
      </c>
      <c r="E41" s="1" t="s">
        <v>72</v>
      </c>
      <c r="F41" s="13"/>
      <c r="G41" s="39">
        <v>2003</v>
      </c>
      <c r="H41" s="10">
        <v>97265</v>
      </c>
      <c r="I41" s="10">
        <v>40284</v>
      </c>
      <c r="J41" s="10">
        <v>49959</v>
      </c>
      <c r="L41" s="1"/>
      <c r="M41" s="2" t="s">
        <v>30</v>
      </c>
      <c r="N41" s="1"/>
      <c r="O41" s="1"/>
    </row>
    <row r="42" spans="1:25">
      <c r="A42" s="1">
        <v>2004</v>
      </c>
      <c r="B42" s="6">
        <f t="shared" si="6"/>
        <v>96855</v>
      </c>
      <c r="C42" s="6">
        <f t="shared" si="7"/>
        <v>37223</v>
      </c>
      <c r="D42" s="6">
        <f t="shared" si="8"/>
        <v>47851</v>
      </c>
      <c r="E42" s="1" t="s">
        <v>72</v>
      </c>
      <c r="G42" s="39">
        <v>2004</v>
      </c>
      <c r="H42" s="10">
        <v>96855</v>
      </c>
      <c r="I42" s="10">
        <v>37223</v>
      </c>
      <c r="J42" s="10">
        <v>47851</v>
      </c>
      <c r="L42" s="3" t="s">
        <v>1</v>
      </c>
      <c r="M42" s="4" t="s">
        <v>2</v>
      </c>
      <c r="N42" s="4" t="s">
        <v>3</v>
      </c>
      <c r="O42" s="4" t="s">
        <v>4</v>
      </c>
    </row>
    <row r="43" spans="1:25">
      <c r="A43" s="1">
        <v>2005</v>
      </c>
      <c r="B43" s="6">
        <f t="shared" si="6"/>
        <v>95525</v>
      </c>
      <c r="C43" s="6">
        <f t="shared" si="7"/>
        <v>37552</v>
      </c>
      <c r="D43" s="6">
        <f t="shared" si="8"/>
        <v>45367</v>
      </c>
      <c r="E43" s="1" t="s">
        <v>72</v>
      </c>
      <c r="G43" s="39">
        <v>2005</v>
      </c>
      <c r="H43" s="10">
        <v>95525</v>
      </c>
      <c r="I43" s="10">
        <v>37552</v>
      </c>
      <c r="J43" s="10">
        <v>45367</v>
      </c>
      <c r="L43" s="3"/>
      <c r="M43" s="4" t="s">
        <v>5</v>
      </c>
      <c r="N43" s="4" t="s">
        <v>5</v>
      </c>
      <c r="O43" s="4" t="s">
        <v>5</v>
      </c>
    </row>
    <row r="44" spans="1:25">
      <c r="A44" s="1">
        <v>2006</v>
      </c>
      <c r="B44" s="6">
        <f t="shared" si="6"/>
        <v>88362</v>
      </c>
      <c r="C44" s="6">
        <f t="shared" si="7"/>
        <v>35893</v>
      </c>
      <c r="D44" s="6">
        <f t="shared" si="8"/>
        <v>40369</v>
      </c>
      <c r="E44" s="1" t="s">
        <v>72</v>
      </c>
      <c r="G44" s="39">
        <v>2006</v>
      </c>
      <c r="H44" s="10">
        <v>88362</v>
      </c>
      <c r="I44" s="10">
        <v>35893</v>
      </c>
      <c r="J44" s="10">
        <v>40369</v>
      </c>
    </row>
    <row r="45" spans="1:25">
      <c r="A45" s="1">
        <v>2007</v>
      </c>
      <c r="B45" s="71">
        <f t="shared" ref="B45:D47" si="9">AVERAGE(H45,M45)</f>
        <v>108699.5</v>
      </c>
      <c r="C45" s="6">
        <f t="shared" si="7"/>
        <v>39509</v>
      </c>
      <c r="D45" s="71">
        <f t="shared" si="9"/>
        <v>49281.5</v>
      </c>
      <c r="E45" s="1" t="s">
        <v>72</v>
      </c>
      <c r="G45" s="1">
        <v>2007</v>
      </c>
      <c r="H45" s="10">
        <v>98399</v>
      </c>
      <c r="I45" s="10">
        <v>39509</v>
      </c>
      <c r="J45" s="10">
        <v>42563</v>
      </c>
      <c r="L45" s="1">
        <v>2007</v>
      </c>
      <c r="M45" s="6">
        <v>119000</v>
      </c>
      <c r="N45" s="6" t="s">
        <v>136</v>
      </c>
      <c r="O45" s="6">
        <v>56000</v>
      </c>
      <c r="P45" s="70" t="s">
        <v>158</v>
      </c>
      <c r="Y45" s="8"/>
    </row>
    <row r="46" spans="1:25">
      <c r="A46" s="1">
        <v>2008</v>
      </c>
      <c r="B46" s="71">
        <f t="shared" si="9"/>
        <v>108136</v>
      </c>
      <c r="C46" s="6">
        <f t="shared" ref="C46:D49" si="10">I46</f>
        <v>36372</v>
      </c>
      <c r="D46" s="6">
        <f t="shared" si="10"/>
        <v>40168</v>
      </c>
      <c r="E46" s="1" t="s">
        <v>72</v>
      </c>
      <c r="G46" s="1">
        <v>2008</v>
      </c>
      <c r="H46" s="10">
        <v>95272</v>
      </c>
      <c r="I46" s="10">
        <v>36372</v>
      </c>
      <c r="J46" s="10">
        <v>40168</v>
      </c>
      <c r="L46" s="1">
        <v>2008</v>
      </c>
      <c r="M46" s="6">
        <v>121000</v>
      </c>
      <c r="N46" s="6" t="s">
        <v>136</v>
      </c>
      <c r="O46" s="6" t="s">
        <v>136</v>
      </c>
      <c r="P46" s="70" t="s">
        <v>158</v>
      </c>
      <c r="Y46" s="8"/>
    </row>
    <row r="47" spans="1:25">
      <c r="A47" s="1">
        <v>2009</v>
      </c>
      <c r="B47" s="71">
        <f t="shared" si="9"/>
        <v>93132.5</v>
      </c>
      <c r="C47" s="71">
        <f t="shared" si="9"/>
        <v>27930</v>
      </c>
      <c r="D47" s="6">
        <f t="shared" si="10"/>
        <v>22747</v>
      </c>
      <c r="E47" s="1" t="s">
        <v>72</v>
      </c>
      <c r="G47" s="1">
        <v>2009</v>
      </c>
      <c r="H47" s="10">
        <v>76265</v>
      </c>
      <c r="I47" s="10">
        <v>25860</v>
      </c>
      <c r="J47" s="10">
        <v>22747</v>
      </c>
      <c r="L47" s="1">
        <v>2009</v>
      </c>
      <c r="M47" s="6">
        <v>110000</v>
      </c>
      <c r="N47" s="6">
        <v>30000</v>
      </c>
      <c r="O47" s="6" t="s">
        <v>136</v>
      </c>
      <c r="P47" s="70" t="s">
        <v>158</v>
      </c>
      <c r="Y47" s="8"/>
    </row>
    <row r="48" spans="1:25">
      <c r="A48" s="1">
        <v>2010</v>
      </c>
      <c r="B48" s="71">
        <f>AVERAGE(H48,M48)</f>
        <v>97224.5</v>
      </c>
      <c r="C48" s="71">
        <f t="shared" ref="C48:D50" si="11">AVERAGE(I48,N48)</f>
        <v>38741.5</v>
      </c>
      <c r="D48" s="71">
        <f t="shared" si="11"/>
        <v>36341</v>
      </c>
      <c r="E48" s="80" t="s">
        <v>163</v>
      </c>
      <c r="G48" s="1">
        <v>2010</v>
      </c>
      <c r="H48" s="10">
        <v>92449</v>
      </c>
      <c r="I48" s="10">
        <v>35483</v>
      </c>
      <c r="J48" s="10">
        <v>36682</v>
      </c>
      <c r="L48" s="69">
        <v>2010</v>
      </c>
      <c r="M48" s="6">
        <v>102000</v>
      </c>
      <c r="N48" s="6">
        <v>42000</v>
      </c>
      <c r="O48" s="6">
        <v>36000</v>
      </c>
      <c r="P48" s="70" t="s">
        <v>158</v>
      </c>
    </row>
    <row r="49" spans="1:19">
      <c r="A49" s="1">
        <v>2011</v>
      </c>
      <c r="B49" s="71">
        <f t="shared" ref="B49:B51" si="12">AVERAGE(H49,M49)</f>
        <v>104968.5</v>
      </c>
      <c r="C49" s="71">
        <f t="shared" si="11"/>
        <v>48464</v>
      </c>
      <c r="D49" s="6">
        <f t="shared" si="10"/>
        <v>38922</v>
      </c>
      <c r="E49" s="80" t="s">
        <v>163</v>
      </c>
      <c r="G49" s="68">
        <f>AFEQ!L11</f>
        <v>2011</v>
      </c>
      <c r="H49" s="10">
        <f>AFEQ!M11</f>
        <v>95937</v>
      </c>
      <c r="I49" s="10">
        <f>AFEQ!N11</f>
        <v>33928</v>
      </c>
      <c r="J49" s="10">
        <f>AFEQ!O11</f>
        <v>38922</v>
      </c>
      <c r="L49" s="68">
        <v>2011</v>
      </c>
      <c r="M49" s="6">
        <v>114000</v>
      </c>
      <c r="N49" s="6">
        <v>63000</v>
      </c>
      <c r="O49" s="6" t="s">
        <v>136</v>
      </c>
      <c r="P49" s="70" t="s">
        <v>158</v>
      </c>
    </row>
    <row r="50" spans="1:19">
      <c r="A50" s="1">
        <v>2012</v>
      </c>
      <c r="B50" s="71">
        <f t="shared" si="12"/>
        <v>126042</v>
      </c>
      <c r="C50" s="71">
        <f t="shared" si="11"/>
        <v>39642.5</v>
      </c>
      <c r="D50" s="71">
        <f t="shared" si="11"/>
        <v>35593.5</v>
      </c>
      <c r="E50" s="80" t="s">
        <v>163</v>
      </c>
      <c r="G50" s="68">
        <v>2012</v>
      </c>
      <c r="H50" s="10">
        <v>104084</v>
      </c>
      <c r="I50" s="10">
        <v>32285</v>
      </c>
      <c r="J50" s="10">
        <v>38187</v>
      </c>
      <c r="L50" s="76">
        <v>2012</v>
      </c>
      <c r="M50" s="6">
        <v>148000</v>
      </c>
      <c r="N50" s="6">
        <v>47000</v>
      </c>
      <c r="O50" s="6">
        <v>33000</v>
      </c>
      <c r="P50" s="70" t="s">
        <v>158</v>
      </c>
    </row>
    <row r="51" spans="1:19">
      <c r="A51" s="1">
        <v>2013</v>
      </c>
      <c r="B51" s="71">
        <f t="shared" si="12"/>
        <v>122770.5</v>
      </c>
      <c r="C51" s="6">
        <f>I51</f>
        <v>34439</v>
      </c>
      <c r="D51" s="6">
        <f>J51</f>
        <v>40371</v>
      </c>
      <c r="E51" s="80" t="s">
        <v>163</v>
      </c>
      <c r="G51" s="68">
        <v>2013</v>
      </c>
      <c r="H51" s="10">
        <v>112541</v>
      </c>
      <c r="I51" s="10">
        <v>34439</v>
      </c>
      <c r="J51" s="10">
        <v>40371</v>
      </c>
      <c r="L51" s="84">
        <v>2013</v>
      </c>
      <c r="M51" s="6">
        <f>1000*CANSIM!N13</f>
        <v>133000</v>
      </c>
      <c r="N51" s="6" t="s">
        <v>136</v>
      </c>
      <c r="O51" s="6" t="s">
        <v>136</v>
      </c>
      <c r="P51" s="70" t="s">
        <v>158</v>
      </c>
      <c r="Q51" s="12"/>
      <c r="R51" s="12"/>
      <c r="S51" s="12"/>
    </row>
    <row r="52" spans="1:19">
      <c r="A52" s="53" t="s">
        <v>104</v>
      </c>
      <c r="C52" s="6"/>
      <c r="D52" s="6"/>
      <c r="E52" s="6"/>
      <c r="G52" s="68"/>
      <c r="H52" s="10"/>
      <c r="I52" s="10"/>
      <c r="J52" s="10"/>
    </row>
    <row r="53" spans="1:19">
      <c r="A53" s="2" t="s">
        <v>73</v>
      </c>
      <c r="C53" s="6"/>
      <c r="D53" s="6"/>
      <c r="E53" s="6"/>
      <c r="G53" s="68"/>
      <c r="H53" s="10"/>
      <c r="I53" s="10"/>
      <c r="J53" s="10"/>
    </row>
    <row r="54" spans="1:19">
      <c r="B54" s="2" t="s">
        <v>85</v>
      </c>
      <c r="G54" s="68"/>
      <c r="H54" s="10"/>
      <c r="I54" s="10"/>
      <c r="J54" s="10"/>
    </row>
    <row r="55" spans="1:19">
      <c r="B55" s="2" t="s">
        <v>86</v>
      </c>
      <c r="G55" s="68"/>
      <c r="H55" s="10"/>
      <c r="I55" s="10"/>
      <c r="J55" s="10"/>
      <c r="M55" s="77"/>
      <c r="N55" s="77"/>
      <c r="O55" s="77"/>
    </row>
    <row r="56" spans="1:19">
      <c r="B56" s="2" t="s">
        <v>87</v>
      </c>
      <c r="G56" s="68"/>
      <c r="H56" s="10"/>
      <c r="I56" s="10"/>
      <c r="J56" s="10"/>
      <c r="K56" s="1"/>
      <c r="L56" s="1"/>
      <c r="M56" s="77"/>
      <c r="N56" s="77"/>
      <c r="O56" s="77"/>
      <c r="P56" s="1"/>
      <c r="Q56" s="1"/>
      <c r="R56" s="1"/>
      <c r="S56" s="1"/>
    </row>
    <row r="57" spans="1:19">
      <c r="B57" s="2" t="s">
        <v>88</v>
      </c>
      <c r="G57" s="68"/>
      <c r="H57" s="10"/>
      <c r="I57" s="10"/>
      <c r="J57" s="10"/>
      <c r="M57" s="77"/>
      <c r="N57" s="77"/>
      <c r="O57" s="77"/>
    </row>
    <row r="58" spans="1:19">
      <c r="B58" s="2" t="s">
        <v>89</v>
      </c>
      <c r="G58" s="68"/>
      <c r="H58" s="10"/>
      <c r="I58" s="10"/>
      <c r="J58" s="10"/>
      <c r="M58" s="77"/>
      <c r="N58" s="77"/>
      <c r="O58" s="77"/>
    </row>
    <row r="59" spans="1:19">
      <c r="B59" s="2" t="s">
        <v>6</v>
      </c>
      <c r="G59" s="68"/>
      <c r="H59" s="10"/>
      <c r="I59" s="10"/>
      <c r="J59" s="10"/>
      <c r="M59" s="77"/>
      <c r="N59" s="77"/>
      <c r="O59" s="77"/>
    </row>
    <row r="60" spans="1:19">
      <c r="B60" s="2" t="s">
        <v>90</v>
      </c>
      <c r="G60" s="68"/>
      <c r="H60" s="10"/>
      <c r="I60" s="10"/>
      <c r="J60" s="10"/>
      <c r="K60" s="9"/>
      <c r="L60" s="9"/>
      <c r="M60" s="77"/>
      <c r="N60" s="77"/>
      <c r="O60" s="77"/>
      <c r="P60" s="9"/>
      <c r="Q60" s="9"/>
      <c r="R60" s="9"/>
      <c r="S60" s="9"/>
    </row>
    <row r="61" spans="1:19">
      <c r="B61" s="2" t="s">
        <v>91</v>
      </c>
      <c r="G61" s="68"/>
      <c r="H61" s="10"/>
      <c r="I61" s="10"/>
      <c r="J61" s="10"/>
    </row>
    <row r="62" spans="1:19">
      <c r="B62" s="48" t="s">
        <v>92</v>
      </c>
      <c r="G62" s="68"/>
      <c r="H62" s="10"/>
      <c r="I62" s="10"/>
      <c r="J62" s="10"/>
    </row>
    <row r="63" spans="1:19">
      <c r="B63" s="2" t="s">
        <v>84</v>
      </c>
      <c r="G63" s="68"/>
      <c r="H63" s="10"/>
      <c r="I63" s="10"/>
      <c r="J63" s="10"/>
    </row>
    <row r="64" spans="1:19">
      <c r="B64" s="2" t="s">
        <v>102</v>
      </c>
      <c r="G64" s="68"/>
      <c r="H64" s="10"/>
      <c r="I64" s="10"/>
      <c r="J64" s="10"/>
      <c r="K64" s="9"/>
      <c r="L64" s="9"/>
      <c r="M64" s="9"/>
      <c r="N64" s="9"/>
      <c r="O64" s="9"/>
      <c r="P64" s="9"/>
      <c r="Q64" s="12"/>
      <c r="R64" s="12"/>
      <c r="S64" s="12"/>
    </row>
    <row r="65" spans="7:19">
      <c r="G65" s="68"/>
      <c r="H65" s="10"/>
      <c r="I65" s="10"/>
      <c r="J65" s="10"/>
    </row>
    <row r="66" spans="7:19">
      <c r="G66" s="68"/>
      <c r="H66" s="10"/>
      <c r="I66" s="10"/>
      <c r="J66" s="10"/>
    </row>
    <row r="67" spans="7:19">
      <c r="G67" s="68"/>
      <c r="H67" s="10"/>
      <c r="I67" s="10"/>
      <c r="J67" s="10"/>
      <c r="L67" s="66"/>
    </row>
    <row r="68" spans="7:19">
      <c r="G68" s="68"/>
      <c r="H68" s="10"/>
      <c r="I68" s="10"/>
      <c r="J68" s="10"/>
      <c r="K68" s="1"/>
      <c r="L68" s="67"/>
      <c r="M68" s="1"/>
      <c r="N68" s="1"/>
      <c r="O68" s="1"/>
      <c r="P68" s="1"/>
      <c r="Q68" s="1"/>
      <c r="R68" s="1"/>
      <c r="S68" s="1"/>
    </row>
    <row r="69" spans="7:19">
      <c r="L69" s="66"/>
    </row>
    <row r="70" spans="7:19">
      <c r="J70" s="8"/>
    </row>
    <row r="71" spans="7:19">
      <c r="G71" t="s">
        <v>93</v>
      </c>
      <c r="J71" s="8"/>
    </row>
    <row r="72" spans="7:19" ht="15.75">
      <c r="G72" s="49" t="s">
        <v>94</v>
      </c>
      <c r="J72" s="9"/>
      <c r="K72" s="9"/>
      <c r="L72" s="9"/>
      <c r="M72" s="9"/>
      <c r="N72" s="9"/>
      <c r="O72" s="9"/>
      <c r="P72" s="9"/>
    </row>
    <row r="73" spans="7:19">
      <c r="G73" s="50" t="s">
        <v>95</v>
      </c>
    </row>
    <row r="74" spans="7:19">
      <c r="G74" s="51" t="s">
        <v>96</v>
      </c>
    </row>
    <row r="75" spans="7:19">
      <c r="G75" s="51" t="s">
        <v>97</v>
      </c>
    </row>
    <row r="76" spans="7:19">
      <c r="G76" s="51" t="s">
        <v>98</v>
      </c>
      <c r="J76" s="9"/>
      <c r="K76" s="9"/>
      <c r="L76" s="9"/>
      <c r="M76" s="9"/>
      <c r="N76" s="9"/>
      <c r="O76" s="9"/>
      <c r="P76" s="9"/>
      <c r="Q76" s="9"/>
    </row>
    <row r="77" spans="7:19">
      <c r="G77" s="51" t="s">
        <v>99</v>
      </c>
    </row>
    <row r="78" spans="7:19">
      <c r="G78" s="51" t="s">
        <v>100</v>
      </c>
    </row>
    <row r="79" spans="7:19">
      <c r="G79" s="51" t="s">
        <v>101</v>
      </c>
    </row>
  </sheetData>
  <hyperlinks>
    <hyperlink ref="B54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1"/>
  <sheetViews>
    <sheetView workbookViewId="0">
      <selection activeCell="I50" sqref="I50"/>
    </sheetView>
  </sheetViews>
  <sheetFormatPr defaultRowHeight="12.75"/>
  <cols>
    <col min="18" max="18" width="17.28515625" customWidth="1"/>
  </cols>
  <sheetData>
    <row r="3" spans="12:18">
      <c r="L3" s="1"/>
      <c r="M3" s="2" t="s">
        <v>30</v>
      </c>
      <c r="N3" s="1"/>
      <c r="O3" s="1"/>
    </row>
    <row r="4" spans="12:18">
      <c r="L4" s="3" t="s">
        <v>1</v>
      </c>
      <c r="M4" s="4" t="s">
        <v>2</v>
      </c>
      <c r="N4" s="4" t="s">
        <v>3</v>
      </c>
      <c r="O4" s="4" t="s">
        <v>4</v>
      </c>
    </row>
    <row r="5" spans="12:18">
      <c r="L5" s="3"/>
      <c r="M5" s="4" t="s">
        <v>5</v>
      </c>
      <c r="N5" s="4" t="s">
        <v>5</v>
      </c>
      <c r="O5" s="4" t="s">
        <v>5</v>
      </c>
    </row>
    <row r="7" spans="12:18">
      <c r="L7" s="1">
        <v>2007</v>
      </c>
      <c r="M7">
        <v>98399</v>
      </c>
      <c r="N7">
        <v>39509</v>
      </c>
      <c r="O7">
        <v>42563</v>
      </c>
    </row>
    <row r="8" spans="12:18">
      <c r="L8" s="1">
        <v>2008</v>
      </c>
      <c r="M8">
        <v>95272</v>
      </c>
      <c r="N8">
        <v>36372</v>
      </c>
      <c r="O8">
        <v>40168</v>
      </c>
    </row>
    <row r="9" spans="12:18">
      <c r="L9" s="1">
        <v>2009</v>
      </c>
      <c r="M9">
        <v>76265</v>
      </c>
      <c r="N9">
        <v>25860</v>
      </c>
      <c r="O9">
        <v>22747</v>
      </c>
    </row>
    <row r="10" spans="12:18">
      <c r="L10" s="69">
        <v>2010</v>
      </c>
      <c r="M10">
        <v>92449</v>
      </c>
      <c r="N10">
        <v>35483</v>
      </c>
      <c r="O10">
        <v>36682</v>
      </c>
    </row>
    <row r="11" spans="12:18">
      <c r="L11" s="69">
        <v>2011</v>
      </c>
      <c r="M11">
        <v>95937</v>
      </c>
      <c r="N11">
        <v>33928</v>
      </c>
      <c r="O11">
        <v>38922</v>
      </c>
    </row>
    <row r="12" spans="12:18">
      <c r="L12" s="69">
        <v>2012</v>
      </c>
    </row>
    <row r="13" spans="12:18">
      <c r="L13" s="69">
        <v>2013</v>
      </c>
    </row>
    <row r="14" spans="12:18" ht="18">
      <c r="L14" s="106" t="s">
        <v>34</v>
      </c>
      <c r="M14" s="106"/>
      <c r="N14" s="106"/>
      <c r="O14" s="106"/>
      <c r="P14" s="106"/>
      <c r="Q14" s="106"/>
      <c r="R14" s="106"/>
    </row>
    <row r="15" spans="12:18" ht="18">
      <c r="L15" s="16"/>
      <c r="M15" s="16"/>
      <c r="N15" s="16"/>
      <c r="O15" s="16"/>
      <c r="P15" s="16"/>
      <c r="Q15" s="16"/>
      <c r="R15" s="16"/>
    </row>
    <row r="16" spans="12:18" ht="18.75" thickBot="1">
      <c r="L16" s="16"/>
      <c r="M16" s="16"/>
      <c r="N16" s="16"/>
      <c r="O16" s="16"/>
      <c r="P16" s="16"/>
      <c r="Q16" s="16"/>
      <c r="R16" s="16"/>
    </row>
    <row r="17" spans="12:18" ht="20.25" thickTop="1" thickBot="1">
      <c r="L17" s="107" t="s">
        <v>35</v>
      </c>
      <c r="M17" s="108"/>
      <c r="N17" s="17" t="s">
        <v>36</v>
      </c>
      <c r="O17" s="18" t="s">
        <v>18</v>
      </c>
      <c r="P17" s="18" t="s">
        <v>37</v>
      </c>
      <c r="Q17" s="18" t="s">
        <v>38</v>
      </c>
      <c r="R17" s="19" t="s">
        <v>39</v>
      </c>
    </row>
    <row r="18" spans="12:18" ht="13.5" thickTop="1">
      <c r="L18" s="109" t="s">
        <v>40</v>
      </c>
      <c r="M18" s="110"/>
      <c r="N18" s="20">
        <v>406850</v>
      </c>
      <c r="O18" s="20">
        <v>54930</v>
      </c>
      <c r="P18" s="20">
        <v>62729</v>
      </c>
      <c r="Q18" s="20">
        <v>70553</v>
      </c>
      <c r="R18" s="21">
        <f t="shared" ref="R18:R45" si="0">SUM(O18:Q18)</f>
        <v>188212</v>
      </c>
    </row>
    <row r="19" spans="12:18">
      <c r="L19" s="100" t="s">
        <v>41</v>
      </c>
      <c r="M19" s="101"/>
      <c r="N19" s="22">
        <v>419976</v>
      </c>
      <c r="O19" s="22">
        <v>60980</v>
      </c>
      <c r="P19" s="22">
        <v>60623</v>
      </c>
      <c r="Q19" s="22">
        <v>68644</v>
      </c>
      <c r="R19" s="23">
        <f t="shared" si="0"/>
        <v>190247</v>
      </c>
    </row>
    <row r="20" spans="12:18">
      <c r="L20" s="100" t="s">
        <v>42</v>
      </c>
      <c r="M20" s="101"/>
      <c r="N20" s="22">
        <v>433362</v>
      </c>
      <c r="O20" s="22">
        <v>64373</v>
      </c>
      <c r="P20" s="22">
        <v>68653</v>
      </c>
      <c r="Q20" s="22">
        <v>73738</v>
      </c>
      <c r="R20" s="23">
        <f t="shared" si="0"/>
        <v>206764</v>
      </c>
    </row>
    <row r="21" spans="12:18">
      <c r="L21" s="100" t="s">
        <v>43</v>
      </c>
      <c r="M21" s="101"/>
      <c r="N21" s="22">
        <v>433140</v>
      </c>
      <c r="O21" s="22">
        <v>62437</v>
      </c>
      <c r="P21" s="22">
        <v>67872</v>
      </c>
      <c r="Q21" s="22">
        <v>82495</v>
      </c>
      <c r="R21" s="23">
        <f t="shared" si="0"/>
        <v>212804</v>
      </c>
    </row>
    <row r="22" spans="12:18">
      <c r="L22" s="100" t="s">
        <v>44</v>
      </c>
      <c r="M22" s="101"/>
      <c r="N22" s="22">
        <v>473100</v>
      </c>
      <c r="O22" s="22">
        <v>74400</v>
      </c>
      <c r="P22" s="22">
        <v>75689</v>
      </c>
      <c r="Q22" s="22">
        <v>83926</v>
      </c>
      <c r="R22" s="23">
        <f t="shared" si="0"/>
        <v>234015</v>
      </c>
    </row>
    <row r="23" spans="12:18">
      <c r="L23" s="100" t="s">
        <v>45</v>
      </c>
      <c r="M23" s="101"/>
      <c r="N23" s="22">
        <v>498707</v>
      </c>
      <c r="O23" s="22">
        <v>83337</v>
      </c>
      <c r="P23" s="22">
        <v>73556</v>
      </c>
      <c r="Q23" s="22">
        <v>91457</v>
      </c>
      <c r="R23" s="23">
        <f t="shared" si="0"/>
        <v>248350</v>
      </c>
    </row>
    <row r="24" spans="12:18">
      <c r="L24" s="100" t="s">
        <v>46</v>
      </c>
      <c r="M24" s="101"/>
      <c r="N24" s="22">
        <v>519619</v>
      </c>
      <c r="O24" s="22">
        <v>89443</v>
      </c>
      <c r="P24" s="22">
        <v>77152</v>
      </c>
      <c r="Q24" s="22">
        <v>94542</v>
      </c>
      <c r="R24" s="23">
        <f t="shared" si="0"/>
        <v>261137</v>
      </c>
    </row>
    <row r="25" spans="12:18">
      <c r="L25" s="100" t="s">
        <v>47</v>
      </c>
      <c r="M25" s="101"/>
      <c r="N25" s="22">
        <v>521224</v>
      </c>
      <c r="O25" s="22">
        <v>90692</v>
      </c>
      <c r="P25" s="22">
        <v>75404</v>
      </c>
      <c r="Q25" s="22">
        <v>94547</v>
      </c>
      <c r="R25" s="23">
        <f t="shared" si="0"/>
        <v>260643</v>
      </c>
    </row>
    <row r="26" spans="12:18">
      <c r="L26" s="100" t="s">
        <v>48</v>
      </c>
      <c r="M26" s="101"/>
      <c r="N26" s="22">
        <v>527685</v>
      </c>
      <c r="O26" s="22">
        <v>94210</v>
      </c>
      <c r="P26" s="22">
        <v>76446</v>
      </c>
      <c r="Q26" s="22">
        <v>94525</v>
      </c>
      <c r="R26" s="23">
        <f t="shared" si="0"/>
        <v>265181</v>
      </c>
    </row>
    <row r="27" spans="12:18" ht="13.5" thickBot="1">
      <c r="L27" s="100" t="s">
        <v>49</v>
      </c>
      <c r="M27" s="101"/>
      <c r="N27" s="22">
        <v>517762</v>
      </c>
      <c r="O27" s="22">
        <v>93462</v>
      </c>
      <c r="P27" s="22">
        <v>75892</v>
      </c>
      <c r="Q27" s="22">
        <v>92287</v>
      </c>
      <c r="R27" s="23">
        <f t="shared" si="0"/>
        <v>261641</v>
      </c>
    </row>
    <row r="28" spans="12:18" ht="13.5" thickTop="1">
      <c r="L28" s="102" t="s">
        <v>50</v>
      </c>
      <c r="M28" s="103"/>
      <c r="N28" s="22">
        <v>507599</v>
      </c>
      <c r="O28" s="22">
        <v>95140</v>
      </c>
      <c r="P28" s="22">
        <v>73466</v>
      </c>
      <c r="Q28" s="22">
        <v>88583</v>
      </c>
      <c r="R28" s="23">
        <f t="shared" si="0"/>
        <v>257189</v>
      </c>
    </row>
    <row r="29" spans="12:18">
      <c r="L29" s="104" t="s">
        <v>51</v>
      </c>
      <c r="M29" s="105"/>
      <c r="N29" s="22">
        <v>482540</v>
      </c>
      <c r="O29" s="22">
        <v>91697</v>
      </c>
      <c r="P29" s="22">
        <v>65842</v>
      </c>
      <c r="Q29" s="22">
        <v>86541</v>
      </c>
      <c r="R29" s="23">
        <f t="shared" si="0"/>
        <v>244080</v>
      </c>
    </row>
    <row r="30" spans="12:18">
      <c r="L30" s="91" t="s">
        <v>52</v>
      </c>
      <c r="M30" s="92"/>
      <c r="N30" s="22">
        <v>490650</v>
      </c>
      <c r="O30" s="22">
        <v>93328</v>
      </c>
      <c r="P30" s="22">
        <v>69934</v>
      </c>
      <c r="Q30" s="22">
        <v>85550</v>
      </c>
      <c r="R30" s="23">
        <f t="shared" si="0"/>
        <v>248812</v>
      </c>
    </row>
    <row r="31" spans="12:18">
      <c r="L31" s="91" t="s">
        <v>53</v>
      </c>
      <c r="M31" s="92"/>
      <c r="N31" s="22">
        <v>456654</v>
      </c>
      <c r="O31" s="22">
        <v>87856</v>
      </c>
      <c r="P31" s="22">
        <v>63820</v>
      </c>
      <c r="Q31" s="22">
        <v>77047</v>
      </c>
      <c r="R31" s="23">
        <f t="shared" si="0"/>
        <v>228723</v>
      </c>
    </row>
    <row r="32" spans="12:18">
      <c r="L32" s="91" t="s">
        <v>54</v>
      </c>
      <c r="M32" s="92"/>
      <c r="N32" s="22">
        <v>432090</v>
      </c>
      <c r="O32" s="22">
        <v>83097</v>
      </c>
      <c r="P32" s="22">
        <v>60434</v>
      </c>
      <c r="Q32" s="22">
        <v>71471</v>
      </c>
      <c r="R32" s="23">
        <f t="shared" si="0"/>
        <v>215002</v>
      </c>
    </row>
    <row r="33" spans="12:18">
      <c r="L33" s="91" t="s">
        <v>55</v>
      </c>
      <c r="M33" s="92"/>
      <c r="N33" s="22">
        <v>422758</v>
      </c>
      <c r="O33" s="22">
        <v>84348</v>
      </c>
      <c r="P33" s="22">
        <v>57052</v>
      </c>
      <c r="Q33" s="22">
        <v>66494</v>
      </c>
      <c r="R33" s="23">
        <f t="shared" si="0"/>
        <v>207894</v>
      </c>
    </row>
    <row r="34" spans="12:18">
      <c r="L34" s="91" t="s">
        <v>56</v>
      </c>
      <c r="M34" s="92"/>
      <c r="N34" s="22">
        <v>436282</v>
      </c>
      <c r="O34" s="22">
        <v>88208</v>
      </c>
      <c r="P34" s="22">
        <v>58842</v>
      </c>
      <c r="Q34" s="22">
        <v>69245</v>
      </c>
      <c r="R34" s="23">
        <f t="shared" si="0"/>
        <v>216295</v>
      </c>
    </row>
    <row r="35" spans="12:18">
      <c r="L35" s="91" t="s">
        <v>57</v>
      </c>
      <c r="M35" s="92"/>
      <c r="N35" s="22">
        <v>446612</v>
      </c>
      <c r="O35" s="22">
        <v>89561</v>
      </c>
      <c r="P35" s="22">
        <v>59435</v>
      </c>
      <c r="Q35" s="22">
        <v>68090</v>
      </c>
      <c r="R35" s="23">
        <f t="shared" si="0"/>
        <v>217086</v>
      </c>
    </row>
    <row r="36" spans="12:18">
      <c r="L36" s="91" t="s">
        <v>58</v>
      </c>
      <c r="M36" s="92"/>
      <c r="N36" s="22">
        <v>467279</v>
      </c>
      <c r="O36" s="22">
        <v>96464</v>
      </c>
      <c r="P36" s="22">
        <v>58314</v>
      </c>
      <c r="Q36" s="22">
        <v>68540</v>
      </c>
      <c r="R36" s="23">
        <f t="shared" si="0"/>
        <v>223318</v>
      </c>
    </row>
    <row r="37" spans="12:18">
      <c r="L37" s="91" t="s">
        <v>59</v>
      </c>
      <c r="M37" s="92"/>
      <c r="N37" s="22">
        <v>454893</v>
      </c>
      <c r="O37" s="22">
        <v>94922</v>
      </c>
      <c r="P37" s="22">
        <v>53903</v>
      </c>
      <c r="Q37" s="22">
        <v>65605</v>
      </c>
      <c r="R37" s="23">
        <f t="shared" si="0"/>
        <v>214430</v>
      </c>
    </row>
    <row r="38" spans="12:18">
      <c r="L38" s="91" t="s">
        <v>60</v>
      </c>
      <c r="M38" s="92"/>
      <c r="N38" s="22">
        <v>436473</v>
      </c>
      <c r="O38" s="22">
        <v>93446</v>
      </c>
      <c r="P38" s="22">
        <v>48542</v>
      </c>
      <c r="Q38" s="22">
        <v>58529</v>
      </c>
      <c r="R38" s="23">
        <f t="shared" si="0"/>
        <v>200517</v>
      </c>
    </row>
    <row r="39" spans="12:18">
      <c r="L39" s="91" t="s">
        <v>61</v>
      </c>
      <c r="M39" s="92"/>
      <c r="N39" s="22">
        <v>437933</v>
      </c>
      <c r="O39" s="25">
        <v>97965</v>
      </c>
      <c r="P39" s="25">
        <v>48204</v>
      </c>
      <c r="Q39" s="25">
        <v>55804</v>
      </c>
      <c r="R39" s="26">
        <f t="shared" si="0"/>
        <v>201973</v>
      </c>
    </row>
    <row r="40" spans="12:18">
      <c r="L40" s="95" t="s">
        <v>62</v>
      </c>
      <c r="M40" s="96"/>
      <c r="N40" s="27">
        <v>443220</v>
      </c>
      <c r="O40" s="28">
        <v>100890</v>
      </c>
      <c r="P40" s="28">
        <v>45275</v>
      </c>
      <c r="Q40" s="28">
        <v>56588</v>
      </c>
      <c r="R40" s="29">
        <f t="shared" si="0"/>
        <v>202753</v>
      </c>
    </row>
    <row r="41" spans="12:18">
      <c r="L41" s="97" t="s">
        <v>63</v>
      </c>
      <c r="M41" s="96"/>
      <c r="N41" s="30">
        <v>422034</v>
      </c>
      <c r="O41" s="31">
        <v>97265</v>
      </c>
      <c r="P41" s="31">
        <v>40284</v>
      </c>
      <c r="Q41" s="31">
        <v>49959</v>
      </c>
      <c r="R41" s="32">
        <f t="shared" si="0"/>
        <v>187508</v>
      </c>
    </row>
    <row r="42" spans="12:18">
      <c r="L42" s="98" t="s">
        <v>64</v>
      </c>
      <c r="M42" s="99"/>
      <c r="N42" s="33">
        <v>417249</v>
      </c>
      <c r="O42" s="31">
        <v>96855</v>
      </c>
      <c r="P42" s="31">
        <v>37223</v>
      </c>
      <c r="Q42" s="31">
        <v>47851</v>
      </c>
      <c r="R42" s="32">
        <f t="shared" si="0"/>
        <v>181929</v>
      </c>
    </row>
    <row r="43" spans="12:18">
      <c r="L43" s="97" t="s">
        <v>65</v>
      </c>
      <c r="M43" s="96"/>
      <c r="N43" s="34">
        <v>405078</v>
      </c>
      <c r="O43" s="28">
        <v>95525</v>
      </c>
      <c r="P43" s="28">
        <v>37552</v>
      </c>
      <c r="Q43" s="28">
        <v>45367</v>
      </c>
      <c r="R43" s="29">
        <f t="shared" si="0"/>
        <v>178444</v>
      </c>
    </row>
    <row r="44" spans="12:18">
      <c r="L44" s="98" t="s">
        <v>66</v>
      </c>
      <c r="M44" s="99"/>
      <c r="N44" s="24">
        <v>375955</v>
      </c>
      <c r="O44" s="30">
        <v>88362</v>
      </c>
      <c r="P44" s="30">
        <v>35893</v>
      </c>
      <c r="Q44" s="30">
        <v>40369</v>
      </c>
      <c r="R44" s="35">
        <f t="shared" si="0"/>
        <v>164624</v>
      </c>
    </row>
    <row r="45" spans="12:18">
      <c r="L45" s="97" t="s">
        <v>67</v>
      </c>
      <c r="M45" s="96"/>
      <c r="N45" s="34">
        <v>412601</v>
      </c>
      <c r="O45" s="28">
        <v>98399</v>
      </c>
      <c r="P45" s="28">
        <v>39509</v>
      </c>
      <c r="Q45" s="28">
        <v>42563</v>
      </c>
      <c r="R45" s="29">
        <f t="shared" si="0"/>
        <v>180471</v>
      </c>
    </row>
    <row r="46" spans="12:18" ht="13.5" thickBot="1">
      <c r="L46" s="93" t="s">
        <v>68</v>
      </c>
      <c r="M46" s="94"/>
      <c r="N46" s="36">
        <v>396270</v>
      </c>
      <c r="O46" s="37">
        <v>95272</v>
      </c>
      <c r="P46" s="37">
        <v>36372</v>
      </c>
      <c r="Q46" s="37">
        <v>40168</v>
      </c>
      <c r="R46" s="38">
        <v>171812</v>
      </c>
    </row>
    <row r="47" spans="12:18" ht="13.5" thickTop="1"/>
    <row r="52" spans="1:1">
      <c r="A52" t="s">
        <v>93</v>
      </c>
    </row>
    <row r="53" spans="1:1" ht="15.75">
      <c r="A53" s="49" t="s">
        <v>94</v>
      </c>
    </row>
    <row r="54" spans="1:1">
      <c r="A54" s="50" t="s">
        <v>95</v>
      </c>
    </row>
    <row r="55" spans="1:1">
      <c r="A55" s="51" t="s">
        <v>96</v>
      </c>
    </row>
    <row r="56" spans="1:1">
      <c r="A56" s="51" t="s">
        <v>97</v>
      </c>
    </row>
    <row r="57" spans="1:1">
      <c r="A57" s="51" t="s">
        <v>98</v>
      </c>
    </row>
    <row r="58" spans="1:1">
      <c r="A58" s="51" t="s">
        <v>99</v>
      </c>
    </row>
    <row r="59" spans="1:1">
      <c r="A59" s="51" t="s">
        <v>100</v>
      </c>
    </row>
    <row r="60" spans="1:1">
      <c r="A60" s="51" t="s">
        <v>101</v>
      </c>
    </row>
    <row r="61" spans="1:1" ht="15.75">
      <c r="A61" s="52"/>
    </row>
  </sheetData>
  <mergeCells count="31">
    <mergeCell ref="L14:R14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6:M46"/>
    <mergeCell ref="L40:M40"/>
    <mergeCell ref="L41:M41"/>
    <mergeCell ref="L42:M42"/>
    <mergeCell ref="L43:M43"/>
    <mergeCell ref="L44:M44"/>
    <mergeCell ref="L45:M4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workbookViewId="0">
      <selection activeCell="D55" sqref="D55"/>
    </sheetView>
  </sheetViews>
  <sheetFormatPr defaultRowHeight="12.75"/>
  <cols>
    <col min="1" max="2" width="8.85546875" style="1" customWidth="1"/>
    <col min="3" max="3" width="14" style="1" customWidth="1"/>
    <col min="4" max="4" width="13.7109375" style="1" customWidth="1"/>
    <col min="5" max="6" width="8.85546875" style="1" customWidth="1"/>
  </cols>
  <sheetData>
    <row r="1" spans="1:8">
      <c r="B1" s="2" t="s">
        <v>29</v>
      </c>
      <c r="C1" s="4" t="s">
        <v>126</v>
      </c>
      <c r="D1" s="4" t="s">
        <v>4</v>
      </c>
    </row>
    <row r="2" spans="1:8">
      <c r="A2" s="3" t="s">
        <v>1</v>
      </c>
      <c r="B2" s="4" t="s">
        <v>128</v>
      </c>
      <c r="C2" s="4" t="s">
        <v>126</v>
      </c>
      <c r="D2" s="4" t="s">
        <v>4</v>
      </c>
    </row>
    <row r="3" spans="1:8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8">
      <c r="A4" s="1">
        <v>1966</v>
      </c>
      <c r="B4" s="6">
        <v>68000</v>
      </c>
      <c r="C4" s="6">
        <v>96000</v>
      </c>
      <c r="D4" s="6">
        <v>86000</v>
      </c>
      <c r="E4" s="43" t="s">
        <v>73</v>
      </c>
      <c r="G4" s="5"/>
      <c r="H4" s="5"/>
    </row>
    <row r="5" spans="1:8">
      <c r="A5" s="1">
        <v>1967</v>
      </c>
      <c r="B5" s="6">
        <v>83000</v>
      </c>
      <c r="C5" s="6">
        <v>108000</v>
      </c>
      <c r="D5" s="6">
        <v>100000</v>
      </c>
      <c r="E5" s="43" t="s">
        <v>73</v>
      </c>
      <c r="G5" s="5"/>
      <c r="H5" s="5"/>
    </row>
    <row r="6" spans="1:8">
      <c r="A6" s="1">
        <v>1968</v>
      </c>
      <c r="B6" s="6">
        <v>98000</v>
      </c>
      <c r="C6" s="6">
        <v>109000</v>
      </c>
      <c r="D6" s="6">
        <v>101000</v>
      </c>
      <c r="E6" s="43" t="s">
        <v>73</v>
      </c>
      <c r="G6" s="5"/>
      <c r="H6" s="5"/>
    </row>
    <row r="7" spans="1:8">
      <c r="A7" s="1">
        <v>1969</v>
      </c>
      <c r="B7" s="6">
        <v>89000</v>
      </c>
      <c r="C7" s="6">
        <v>107000</v>
      </c>
      <c r="D7" s="6">
        <v>100000</v>
      </c>
      <c r="E7" s="43" t="s">
        <v>73</v>
      </c>
      <c r="G7" s="5"/>
      <c r="H7" s="5"/>
    </row>
    <row r="8" spans="1:8">
      <c r="A8" s="1">
        <v>1970</v>
      </c>
      <c r="B8" s="42">
        <v>122402</v>
      </c>
      <c r="C8" s="42">
        <v>113309</v>
      </c>
      <c r="D8" s="42">
        <v>102838</v>
      </c>
      <c r="E8" s="43" t="s">
        <v>73</v>
      </c>
      <c r="G8" s="5"/>
      <c r="H8" s="5"/>
    </row>
    <row r="9" spans="1:8">
      <c r="A9" s="1">
        <v>1971</v>
      </c>
      <c r="B9" s="42">
        <v>130433</v>
      </c>
      <c r="C9" s="42">
        <v>117278</v>
      </c>
      <c r="D9" s="42">
        <v>106750</v>
      </c>
      <c r="E9" s="43" t="s">
        <v>73</v>
      </c>
      <c r="G9" s="5"/>
      <c r="H9" s="5"/>
    </row>
    <row r="10" spans="1:8">
      <c r="A10" s="1">
        <v>1972</v>
      </c>
      <c r="B10" s="42">
        <v>128919</v>
      </c>
      <c r="C10" s="42">
        <v>121307</v>
      </c>
      <c r="D10" s="42">
        <v>107838</v>
      </c>
      <c r="E10" s="43" t="s">
        <v>73</v>
      </c>
      <c r="G10" s="5"/>
      <c r="H10" s="5"/>
    </row>
    <row r="11" spans="1:8">
      <c r="A11" s="1">
        <v>1973</v>
      </c>
      <c r="B11" s="42">
        <v>127895</v>
      </c>
      <c r="C11" s="42">
        <v>128638</v>
      </c>
      <c r="D11" s="42">
        <v>114763</v>
      </c>
      <c r="E11" s="43" t="s">
        <v>73</v>
      </c>
      <c r="G11" s="5"/>
      <c r="H11" s="5"/>
    </row>
    <row r="12" spans="1:8">
      <c r="A12" s="1">
        <v>1974</v>
      </c>
      <c r="B12" s="42">
        <v>165860</v>
      </c>
      <c r="C12" s="42">
        <v>133970</v>
      </c>
      <c r="D12" s="42">
        <v>118495</v>
      </c>
      <c r="E12" s="43" t="s">
        <v>73</v>
      </c>
      <c r="G12" s="5"/>
      <c r="H12" s="5"/>
    </row>
    <row r="13" spans="1:8">
      <c r="A13" s="1">
        <v>1975</v>
      </c>
      <c r="B13" s="42">
        <v>152952</v>
      </c>
      <c r="C13" s="42">
        <v>126036</v>
      </c>
      <c r="D13" s="42">
        <v>120157</v>
      </c>
      <c r="E13" s="43" t="s">
        <v>73</v>
      </c>
      <c r="G13" s="5"/>
      <c r="H13" s="5"/>
    </row>
    <row r="14" spans="1:8">
      <c r="A14" s="1">
        <v>1976</v>
      </c>
      <c r="B14" s="42">
        <v>161364</v>
      </c>
      <c r="C14" s="42">
        <v>145039</v>
      </c>
      <c r="D14" s="42">
        <v>132269</v>
      </c>
      <c r="E14" s="43" t="s">
        <v>73</v>
      </c>
      <c r="G14" s="5"/>
      <c r="H14" s="5"/>
    </row>
    <row r="15" spans="1:8">
      <c r="A15" s="1">
        <v>1977</v>
      </c>
      <c r="B15" s="42">
        <v>157500</v>
      </c>
      <c r="C15" s="42">
        <v>144400</v>
      </c>
      <c r="D15" s="42">
        <v>131200</v>
      </c>
      <c r="E15" s="43" t="s">
        <v>73</v>
      </c>
      <c r="G15" s="5"/>
      <c r="H15" s="5"/>
    </row>
    <row r="16" spans="1:8">
      <c r="A16" s="1">
        <v>1978</v>
      </c>
      <c r="B16" s="42">
        <v>166900</v>
      </c>
      <c r="C16" s="42">
        <v>148900</v>
      </c>
      <c r="D16" s="42">
        <v>154200</v>
      </c>
      <c r="E16" s="43" t="s">
        <v>73</v>
      </c>
      <c r="G16" s="5"/>
      <c r="H16" s="5"/>
    </row>
    <row r="17" spans="1:19">
      <c r="A17" s="1">
        <v>1979</v>
      </c>
      <c r="B17" s="42">
        <v>174700</v>
      </c>
      <c r="C17" s="42">
        <v>169100</v>
      </c>
      <c r="D17" s="42">
        <v>183000</v>
      </c>
      <c r="E17" s="43" t="s">
        <v>73</v>
      </c>
      <c r="G17" s="5"/>
      <c r="H17" s="5"/>
    </row>
    <row r="18" spans="1:19">
      <c r="A18" s="1">
        <v>1980</v>
      </c>
      <c r="B18" s="42">
        <v>169000</v>
      </c>
      <c r="C18" s="42">
        <v>157000</v>
      </c>
      <c r="D18" s="42">
        <v>191000</v>
      </c>
      <c r="E18" s="43" t="s">
        <v>73</v>
      </c>
      <c r="G18" s="5"/>
      <c r="H18" s="5"/>
    </row>
    <row r="19" spans="1:19">
      <c r="A19" s="1">
        <v>1981</v>
      </c>
      <c r="B19" s="42">
        <v>205600</v>
      </c>
      <c r="C19" s="42">
        <v>153100</v>
      </c>
      <c r="D19" s="42">
        <v>210000</v>
      </c>
      <c r="E19" s="43" t="s">
        <v>73</v>
      </c>
      <c r="G19" s="5"/>
      <c r="H19" s="5"/>
    </row>
    <row r="20" spans="1:19">
      <c r="A20" s="1">
        <v>1982</v>
      </c>
      <c r="B20" s="42">
        <v>200400</v>
      </c>
      <c r="C20" s="42">
        <v>155400</v>
      </c>
      <c r="D20" s="42">
        <v>183200</v>
      </c>
      <c r="E20" s="43" t="s">
        <v>73</v>
      </c>
      <c r="G20" s="5"/>
      <c r="H20" s="5"/>
    </row>
    <row r="21" spans="1:19">
      <c r="A21" s="1">
        <v>1983</v>
      </c>
      <c r="B21" s="42">
        <v>199000</v>
      </c>
      <c r="C21" s="42">
        <v>151400</v>
      </c>
      <c r="D21" s="42">
        <v>173000</v>
      </c>
      <c r="E21" s="43" t="s">
        <v>73</v>
      </c>
      <c r="G21" s="7"/>
      <c r="H21" s="7"/>
    </row>
    <row r="22" spans="1:19">
      <c r="A22" s="1">
        <v>1984</v>
      </c>
      <c r="B22" s="42">
        <v>209300</v>
      </c>
      <c r="C22" s="42">
        <v>147300</v>
      </c>
      <c r="D22" s="42">
        <v>209000</v>
      </c>
      <c r="E22" s="43" t="s">
        <v>73</v>
      </c>
    </row>
    <row r="23" spans="1:19">
      <c r="A23" s="1">
        <v>1985</v>
      </c>
      <c r="B23" s="42">
        <v>237409</v>
      </c>
      <c r="C23" s="42">
        <v>152021</v>
      </c>
      <c r="D23" s="42">
        <v>216156</v>
      </c>
      <c r="E23" s="43" t="s">
        <v>73</v>
      </c>
    </row>
    <row r="24" spans="1:19">
      <c r="A24" s="1">
        <v>1986</v>
      </c>
      <c r="B24" s="42">
        <v>213916</v>
      </c>
      <c r="C24" s="42">
        <v>135889</v>
      </c>
      <c r="D24" s="42">
        <v>186698</v>
      </c>
      <c r="E24" s="43" t="s">
        <v>73</v>
      </c>
    </row>
    <row r="25" spans="1:19">
      <c r="A25" s="1">
        <v>1987</v>
      </c>
      <c r="B25" s="42">
        <v>216466</v>
      </c>
      <c r="C25" s="42">
        <v>120677</v>
      </c>
      <c r="D25" s="42">
        <v>183269</v>
      </c>
      <c r="E25" s="43" t="s">
        <v>73</v>
      </c>
    </row>
    <row r="26" spans="1:19">
      <c r="A26" s="1">
        <v>1988</v>
      </c>
      <c r="B26" s="42">
        <v>210215</v>
      </c>
      <c r="C26" s="42">
        <v>117563</v>
      </c>
      <c r="D26" s="42">
        <v>204496</v>
      </c>
      <c r="E26" s="43" t="s">
        <v>73</v>
      </c>
    </row>
    <row r="27" spans="1:19">
      <c r="A27" s="1">
        <v>1989</v>
      </c>
      <c r="B27" s="42">
        <v>191670</v>
      </c>
      <c r="C27" s="42">
        <v>110912</v>
      </c>
      <c r="D27" s="42">
        <v>165246</v>
      </c>
      <c r="E27" s="43" t="s">
        <v>73</v>
      </c>
      <c r="O27" s="1"/>
      <c r="P27" s="42"/>
      <c r="Q27" s="42"/>
      <c r="R27" s="42"/>
    </row>
    <row r="28" spans="1:19">
      <c r="A28" s="1">
        <v>1990</v>
      </c>
      <c r="B28" s="42">
        <v>190013</v>
      </c>
      <c r="C28" s="42">
        <v>97954</v>
      </c>
      <c r="D28" s="42">
        <v>166008</v>
      </c>
      <c r="E28" s="43" t="s">
        <v>73</v>
      </c>
      <c r="O28" s="1"/>
      <c r="P28" s="42"/>
      <c r="Q28" s="42"/>
      <c r="R28" s="42"/>
    </row>
    <row r="29" spans="1:19">
      <c r="A29" s="1">
        <v>1991</v>
      </c>
      <c r="B29" s="42">
        <v>174860</v>
      </c>
      <c r="C29" s="42">
        <v>102124</v>
      </c>
      <c r="D29" s="42">
        <v>151231</v>
      </c>
      <c r="E29" s="43" t="s">
        <v>73</v>
      </c>
      <c r="O29" s="1"/>
      <c r="P29" s="42"/>
      <c r="Q29" s="42"/>
      <c r="R29" s="42"/>
    </row>
    <row r="30" spans="1:19">
      <c r="A30" s="1">
        <v>1992</v>
      </c>
      <c r="B30" s="42">
        <v>173577</v>
      </c>
      <c r="C30" s="42">
        <v>98025</v>
      </c>
      <c r="D30" s="42">
        <v>135351</v>
      </c>
      <c r="E30" s="43" t="s">
        <v>73</v>
      </c>
      <c r="I30" s="1"/>
      <c r="J30" s="1"/>
      <c r="K30" s="1"/>
      <c r="L30" s="1"/>
      <c r="M30" s="1"/>
      <c r="N30" s="1"/>
      <c r="O30" s="1"/>
      <c r="P30" s="42"/>
      <c r="Q30" s="42"/>
      <c r="R30" s="42"/>
      <c r="S30" s="1"/>
    </row>
    <row r="31" spans="1:19">
      <c r="A31" s="1">
        <v>1993</v>
      </c>
      <c r="B31" s="42">
        <v>169587</v>
      </c>
      <c r="C31" s="42">
        <v>96876</v>
      </c>
      <c r="D31" s="42">
        <v>139323</v>
      </c>
      <c r="E31" s="43" t="s">
        <v>73</v>
      </c>
      <c r="O31" s="1"/>
      <c r="P31" s="42"/>
      <c r="Q31" s="42"/>
      <c r="R31" s="42"/>
    </row>
    <row r="32" spans="1:19">
      <c r="A32" s="1">
        <v>1994</v>
      </c>
      <c r="B32" s="42">
        <v>168233</v>
      </c>
      <c r="C32" s="42">
        <v>87814</v>
      </c>
      <c r="D32" s="42">
        <v>144284</v>
      </c>
      <c r="E32" s="43" t="s">
        <v>73</v>
      </c>
      <c r="I32" s="1"/>
      <c r="J32" s="10"/>
      <c r="K32" s="1"/>
      <c r="L32" s="1"/>
      <c r="M32" s="1"/>
      <c r="N32" s="1"/>
      <c r="O32" s="1"/>
      <c r="P32" s="42"/>
      <c r="Q32" s="42"/>
      <c r="R32" s="42"/>
    </row>
    <row r="33" spans="1:23">
      <c r="A33" s="1">
        <v>1995</v>
      </c>
      <c r="B33" s="42">
        <v>174630</v>
      </c>
      <c r="C33" s="42">
        <v>79879</v>
      </c>
      <c r="D33" s="42">
        <v>126823</v>
      </c>
      <c r="E33" s="43" t="s">
        <v>73</v>
      </c>
      <c r="I33" s="1"/>
      <c r="J33" s="10"/>
      <c r="K33" s="1"/>
      <c r="L33" s="1"/>
      <c r="M33" s="1"/>
      <c r="N33" s="1"/>
      <c r="O33" s="1"/>
      <c r="P33" s="42"/>
      <c r="Q33" s="42"/>
      <c r="R33" s="42"/>
    </row>
    <row r="34" spans="1:23">
      <c r="A34" s="1">
        <v>1996</v>
      </c>
      <c r="B34" s="42">
        <v>173884</v>
      </c>
      <c r="C34" s="42">
        <v>67394</v>
      </c>
      <c r="D34" s="42">
        <v>129595</v>
      </c>
      <c r="E34" s="43" t="s">
        <v>73</v>
      </c>
      <c r="I34" s="1"/>
      <c r="J34" s="11"/>
      <c r="K34" s="11"/>
      <c r="L34" s="11"/>
      <c r="M34" s="11"/>
      <c r="N34" s="11"/>
      <c r="O34" s="1"/>
      <c r="P34" s="42"/>
      <c r="Q34" s="42"/>
      <c r="R34" s="42"/>
      <c r="S34" s="9"/>
    </row>
    <row r="35" spans="1:23">
      <c r="A35" s="1">
        <v>1997</v>
      </c>
      <c r="B35" s="42">
        <v>155727</v>
      </c>
      <c r="C35" s="42">
        <v>70648</v>
      </c>
      <c r="D35" s="42">
        <v>117951</v>
      </c>
      <c r="E35" s="43" t="s">
        <v>73</v>
      </c>
      <c r="I35" s="1"/>
      <c r="J35" s="1"/>
      <c r="K35" s="1"/>
      <c r="L35" s="1"/>
      <c r="M35" s="1"/>
      <c r="N35" s="1"/>
      <c r="O35" s="1"/>
      <c r="P35" s="42"/>
      <c r="Q35" s="42"/>
      <c r="R35" s="42"/>
    </row>
    <row r="36" spans="1:23">
      <c r="A36" s="1">
        <v>1998</v>
      </c>
      <c r="B36" s="42">
        <v>173604.03</v>
      </c>
      <c r="C36" s="42">
        <v>81238.240000000005</v>
      </c>
      <c r="D36" s="42">
        <v>136773.15</v>
      </c>
      <c r="E36" s="43" t="s">
        <v>73</v>
      </c>
      <c r="I36" s="1"/>
      <c r="J36" s="1"/>
      <c r="K36" s="1"/>
      <c r="L36" s="1"/>
      <c r="M36" s="1"/>
      <c r="N36" s="1"/>
      <c r="O36" s="1"/>
      <c r="P36" s="42"/>
      <c r="Q36" s="42"/>
      <c r="R36" s="42"/>
    </row>
    <row r="37" spans="1:23">
      <c r="A37" s="1">
        <v>1999</v>
      </c>
      <c r="B37" s="42">
        <v>176382</v>
      </c>
      <c r="C37" s="42">
        <v>70887</v>
      </c>
      <c r="D37" s="42">
        <v>128175</v>
      </c>
      <c r="E37" s="43" t="s">
        <v>73</v>
      </c>
      <c r="I37" s="1"/>
      <c r="J37" s="1"/>
      <c r="K37" s="1"/>
      <c r="L37" s="1"/>
      <c r="M37" s="1"/>
      <c r="N37" s="1"/>
      <c r="O37" s="1"/>
      <c r="P37" s="42"/>
      <c r="Q37" s="42"/>
      <c r="R37" s="42"/>
    </row>
    <row r="38" spans="1:23">
      <c r="A38" s="1">
        <v>2000</v>
      </c>
      <c r="B38" s="42">
        <v>162513</v>
      </c>
      <c r="C38" s="42">
        <v>75902</v>
      </c>
      <c r="D38" s="42">
        <v>119284</v>
      </c>
      <c r="E38" s="43" t="s">
        <v>73</v>
      </c>
      <c r="J38" s="9"/>
      <c r="K38" s="9"/>
      <c r="L38" s="9"/>
      <c r="M38" s="9"/>
      <c r="N38" s="9"/>
      <c r="O38" s="1"/>
      <c r="P38" s="42"/>
      <c r="Q38" s="42"/>
      <c r="R38" s="42"/>
      <c r="S38" s="12"/>
    </row>
    <row r="39" spans="1:23">
      <c r="A39" s="1">
        <v>2001</v>
      </c>
      <c r="B39" s="6">
        <v>170134</v>
      </c>
      <c r="C39" s="6">
        <v>75943</v>
      </c>
      <c r="D39" s="6">
        <v>112236</v>
      </c>
      <c r="E39" s="43" t="s">
        <v>73</v>
      </c>
      <c r="O39" s="1"/>
      <c r="P39" s="42"/>
      <c r="Q39" s="42"/>
      <c r="R39" s="42"/>
    </row>
    <row r="40" spans="1:23">
      <c r="A40" s="1">
        <v>2002</v>
      </c>
      <c r="B40" s="6">
        <v>165238</v>
      </c>
      <c r="C40" s="6">
        <v>74664</v>
      </c>
      <c r="D40" s="6">
        <v>115511</v>
      </c>
      <c r="E40" s="43" t="s">
        <v>73</v>
      </c>
      <c r="F40" s="13"/>
      <c r="G40" s="13"/>
      <c r="O40" s="1"/>
      <c r="P40" s="42"/>
      <c r="Q40" s="42"/>
      <c r="R40" s="42"/>
    </row>
    <row r="41" spans="1:23">
      <c r="A41" s="1">
        <v>2003</v>
      </c>
      <c r="B41" s="14">
        <f t="shared" ref="B41:D44" si="0">AVERAGE(M74,M83)*1000</f>
        <v>207986.49999999997</v>
      </c>
      <c r="C41" s="14">
        <f t="shared" si="0"/>
        <v>80018.499999999985</v>
      </c>
      <c r="D41" s="14">
        <f t="shared" si="0"/>
        <v>109050.5</v>
      </c>
      <c r="E41" s="15" t="s">
        <v>118</v>
      </c>
      <c r="F41" s="13"/>
      <c r="G41" s="13"/>
      <c r="O41" s="1"/>
      <c r="P41" s="81"/>
      <c r="Q41" s="42"/>
      <c r="R41" s="42"/>
    </row>
    <row r="42" spans="1:23">
      <c r="A42" s="1">
        <v>2004</v>
      </c>
      <c r="B42" s="14">
        <f t="shared" si="0"/>
        <v>194045.00000000003</v>
      </c>
      <c r="C42" s="14">
        <f t="shared" si="0"/>
        <v>92234</v>
      </c>
      <c r="D42" s="14">
        <f t="shared" si="0"/>
        <v>136402.49999999997</v>
      </c>
      <c r="E42" s="15" t="s">
        <v>118</v>
      </c>
      <c r="O42" s="1"/>
      <c r="P42" s="42"/>
      <c r="Q42" s="42"/>
      <c r="R42" s="42"/>
    </row>
    <row r="43" spans="1:23">
      <c r="A43" s="1">
        <v>2005</v>
      </c>
      <c r="B43" s="14">
        <f t="shared" si="0"/>
        <v>159886.5</v>
      </c>
      <c r="C43" s="14">
        <f t="shared" si="0"/>
        <v>79231.5</v>
      </c>
      <c r="D43" s="14">
        <f t="shared" si="0"/>
        <v>126088</v>
      </c>
      <c r="E43" s="15" t="s">
        <v>118</v>
      </c>
      <c r="I43" s="1"/>
      <c r="J43" s="1"/>
      <c r="K43" s="1"/>
      <c r="L43" s="1"/>
      <c r="M43" s="1"/>
      <c r="N43" s="1"/>
      <c r="O43" s="1"/>
      <c r="P43" s="42"/>
      <c r="Q43" s="42"/>
      <c r="R43" s="42"/>
    </row>
    <row r="44" spans="1:23">
      <c r="A44" s="1">
        <v>2006</v>
      </c>
      <c r="B44" s="14">
        <f t="shared" si="0"/>
        <v>169736.50000000003</v>
      </c>
      <c r="C44" s="14">
        <f t="shared" si="0"/>
        <v>76289.5</v>
      </c>
      <c r="D44" s="14">
        <f t="shared" si="0"/>
        <v>118901.5</v>
      </c>
      <c r="E44" s="15" t="s">
        <v>118</v>
      </c>
      <c r="O44" s="1"/>
      <c r="P44" s="42"/>
      <c r="Q44" s="42"/>
      <c r="R44" s="42"/>
    </row>
    <row r="45" spans="1:23">
      <c r="A45" s="1">
        <v>2007</v>
      </c>
      <c r="B45" s="6">
        <f>1000*CANSIM!R7</f>
        <v>189000</v>
      </c>
      <c r="C45" s="6">
        <f>1000*CANSIM!S7</f>
        <v>77000</v>
      </c>
      <c r="D45" s="6">
        <v>143000</v>
      </c>
      <c r="E45" s="70" t="s">
        <v>174</v>
      </c>
      <c r="J45" s="8"/>
      <c r="O45" s="1"/>
      <c r="P45" s="77"/>
      <c r="Q45" s="42"/>
      <c r="R45" s="42"/>
      <c r="S45" s="77"/>
      <c r="W45" s="70"/>
    </row>
    <row r="46" spans="1:23">
      <c r="A46" s="1">
        <v>2008</v>
      </c>
      <c r="B46" s="6">
        <f>1000*CANSIM!R8</f>
        <v>138000</v>
      </c>
      <c r="C46" s="6">
        <f>1000*CANSIM!S8</f>
        <v>79000</v>
      </c>
      <c r="D46" s="6">
        <f>1000*CANSIM!T8</f>
        <v>108000</v>
      </c>
      <c r="E46" s="70" t="s">
        <v>174</v>
      </c>
      <c r="O46" s="1"/>
      <c r="P46" s="77"/>
      <c r="Q46" s="42"/>
      <c r="R46" s="42"/>
      <c r="S46" s="42"/>
      <c r="W46" s="70"/>
    </row>
    <row r="47" spans="1:23">
      <c r="A47" s="1">
        <v>2009</v>
      </c>
      <c r="B47" s="6">
        <f>1000*CANSIM!R9</f>
        <v>209000</v>
      </c>
      <c r="C47" s="6">
        <f>1000*CANSIM!S9</f>
        <v>63000</v>
      </c>
      <c r="D47" s="6">
        <f>1000*CANSIM!T9</f>
        <v>67000</v>
      </c>
      <c r="E47" s="70" t="s">
        <v>174</v>
      </c>
      <c r="J47" s="9"/>
      <c r="K47" s="9"/>
      <c r="L47" s="9"/>
      <c r="M47" s="9"/>
      <c r="N47" s="9"/>
      <c r="O47" s="1"/>
      <c r="P47" s="77"/>
      <c r="Q47" s="42"/>
      <c r="R47" s="42"/>
      <c r="S47" s="42"/>
      <c r="W47" s="70"/>
    </row>
    <row r="48" spans="1:23">
      <c r="A48" s="1">
        <v>2010</v>
      </c>
      <c r="B48" s="6">
        <f>1000*CANSIM!R10</f>
        <v>215000</v>
      </c>
      <c r="C48" s="6">
        <f>1000*CANSIM!S10</f>
        <v>75000</v>
      </c>
      <c r="D48" s="6">
        <f>1000*CANSIM!T10</f>
        <v>104000</v>
      </c>
      <c r="E48" s="70" t="s">
        <v>174</v>
      </c>
      <c r="F48" s="72"/>
      <c r="O48" s="1"/>
      <c r="P48" s="77"/>
      <c r="Q48" s="42"/>
      <c r="R48" s="42"/>
      <c r="S48" s="42"/>
      <c r="W48" s="70"/>
    </row>
    <row r="49" spans="1:23">
      <c r="A49" s="1">
        <v>2011</v>
      </c>
      <c r="B49" s="6">
        <f>1000*CANSIM!R11</f>
        <v>212000</v>
      </c>
      <c r="C49" s="6">
        <f>1000*CANSIM!S11</f>
        <v>107000</v>
      </c>
      <c r="D49" s="6">
        <f>1000*CANSIM!T11</f>
        <v>114000</v>
      </c>
      <c r="E49" s="70" t="s">
        <v>174</v>
      </c>
      <c r="F49" s="72"/>
      <c r="O49" s="1"/>
      <c r="P49" s="77"/>
      <c r="Q49" s="42"/>
      <c r="R49" s="42"/>
      <c r="S49" s="42"/>
      <c r="W49" s="70"/>
    </row>
    <row r="50" spans="1:23">
      <c r="A50" s="1">
        <v>2012</v>
      </c>
      <c r="B50" s="6">
        <f>1000*CANSIM!R12</f>
        <v>197000</v>
      </c>
      <c r="C50" s="6">
        <f>1000*CANSIM!S12</f>
        <v>132000</v>
      </c>
      <c r="D50" s="6">
        <f>1000*CANSIM!T12</f>
        <v>97000</v>
      </c>
      <c r="E50" s="70" t="s">
        <v>174</v>
      </c>
      <c r="F50" s="72"/>
      <c r="O50" s="1"/>
      <c r="P50" s="77"/>
      <c r="Q50" s="42"/>
      <c r="R50" s="42"/>
      <c r="S50" s="42"/>
      <c r="W50" s="70"/>
    </row>
    <row r="51" spans="1:23">
      <c r="A51" s="83">
        <v>2013</v>
      </c>
      <c r="B51" s="6">
        <f>1000*CANSIM!R13</f>
        <v>231000</v>
      </c>
      <c r="C51" s="6">
        <f>1000*CANSIM!S13</f>
        <v>121000</v>
      </c>
      <c r="D51" s="6">
        <f>1000*CANSIM!T13</f>
        <v>118000</v>
      </c>
      <c r="E51" s="70" t="s">
        <v>174</v>
      </c>
      <c r="F51" s="72"/>
      <c r="O51" s="83"/>
      <c r="P51" s="83"/>
      <c r="Q51" s="42"/>
      <c r="R51" s="42"/>
      <c r="S51" s="42"/>
      <c r="W51" s="70"/>
    </row>
    <row r="52" spans="1:23">
      <c r="A52" s="83"/>
      <c r="B52" s="6"/>
      <c r="C52" s="6"/>
      <c r="D52" s="6"/>
      <c r="E52" s="70"/>
      <c r="F52" s="72"/>
      <c r="O52" s="83"/>
      <c r="P52" s="83"/>
      <c r="Q52" s="42"/>
      <c r="R52" s="42"/>
      <c r="S52" s="42"/>
      <c r="W52" s="70"/>
    </row>
    <row r="53" spans="1:23">
      <c r="A53" s="83"/>
      <c r="B53" s="6"/>
      <c r="C53" s="6"/>
      <c r="D53" s="6"/>
      <c r="E53" s="70"/>
      <c r="F53" s="72"/>
      <c r="O53" s="83"/>
      <c r="P53" s="83"/>
      <c r="Q53" s="42"/>
      <c r="R53" s="42"/>
      <c r="S53" s="42"/>
      <c r="W53" s="70"/>
    </row>
    <row r="54" spans="1:23">
      <c r="A54" s="53" t="s">
        <v>104</v>
      </c>
      <c r="O54" s="1"/>
      <c r="P54" s="42"/>
      <c r="Q54" s="42"/>
      <c r="R54" s="42"/>
      <c r="S54" s="12"/>
    </row>
    <row r="55" spans="1:23">
      <c r="A55" s="2" t="s">
        <v>73</v>
      </c>
      <c r="O55" s="1"/>
      <c r="P55" s="42"/>
      <c r="Q55" s="42"/>
      <c r="R55" s="42"/>
    </row>
    <row r="56" spans="1:23">
      <c r="B56" s="2" t="s">
        <v>85</v>
      </c>
      <c r="O56" s="1"/>
    </row>
    <row r="57" spans="1:23">
      <c r="B57" s="2" t="s">
        <v>86</v>
      </c>
      <c r="O57" s="1"/>
    </row>
    <row r="58" spans="1:23">
      <c r="B58" s="2" t="s">
        <v>87</v>
      </c>
      <c r="O58" s="1"/>
    </row>
    <row r="59" spans="1:23">
      <c r="B59" s="2" t="s">
        <v>88</v>
      </c>
      <c r="I59" s="1"/>
      <c r="J59" s="1"/>
      <c r="K59" s="1"/>
      <c r="L59" s="1"/>
      <c r="M59" s="1"/>
      <c r="N59" s="1"/>
      <c r="O59" s="1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 t="s">
        <v>116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1"/>
    </row>
    <row r="73" spans="1:19">
      <c r="A73" s="55"/>
      <c r="B73" s="54"/>
      <c r="C73" s="54"/>
      <c r="D73" s="54"/>
      <c r="E73" s="54" t="s">
        <v>7</v>
      </c>
      <c r="F73" s="54" t="s">
        <v>8</v>
      </c>
      <c r="G73" s="54" t="s">
        <v>111</v>
      </c>
      <c r="H73" s="54" t="s">
        <v>78</v>
      </c>
      <c r="I73" s="54" t="s">
        <v>10</v>
      </c>
      <c r="J73" s="54" t="s">
        <v>11</v>
      </c>
      <c r="K73" s="54" t="s">
        <v>12</v>
      </c>
      <c r="L73" s="54" t="s">
        <v>13</v>
      </c>
      <c r="M73" s="57" t="s">
        <v>18</v>
      </c>
      <c r="N73" s="57" t="s">
        <v>19</v>
      </c>
      <c r="O73" s="57" t="s">
        <v>20</v>
      </c>
      <c r="P73" s="56"/>
      <c r="Q73" s="57" t="s">
        <v>114</v>
      </c>
      <c r="R73" s="56"/>
    </row>
    <row r="74" spans="1:19">
      <c r="A74" s="54"/>
      <c r="B74" s="54"/>
      <c r="C74" s="54"/>
      <c r="D74" s="54" t="s">
        <v>15</v>
      </c>
      <c r="E74" s="54">
        <v>67</v>
      </c>
      <c r="F74" s="54">
        <v>277</v>
      </c>
      <c r="G74" s="54">
        <v>101</v>
      </c>
      <c r="H74" s="54">
        <v>9</v>
      </c>
      <c r="I74" s="54">
        <v>152</v>
      </c>
      <c r="J74" s="54">
        <v>19</v>
      </c>
      <c r="K74" s="54">
        <v>177</v>
      </c>
      <c r="L74" s="54">
        <v>47</v>
      </c>
      <c r="M74" s="58">
        <f>E74*0.82+F74*0.46+G74*0.34+H74*0.21+I74*0.11+J74*0.18+0.09*L74</f>
        <v>242.95999999999998</v>
      </c>
      <c r="N74" s="58">
        <f>I74*0.52+J74*0.46+0.18*L74</f>
        <v>96.24</v>
      </c>
      <c r="O74" s="58">
        <f>K74*0.6+0.09*L74</f>
        <v>110.43</v>
      </c>
      <c r="P74" s="56"/>
      <c r="Q74" s="56"/>
      <c r="R74" s="56"/>
    </row>
    <row r="75" spans="1:19">
      <c r="A75" s="54"/>
      <c r="B75" s="54"/>
      <c r="C75" s="54"/>
      <c r="D75" s="54" t="s">
        <v>16</v>
      </c>
      <c r="E75" s="54">
        <v>43</v>
      </c>
      <c r="F75" s="54">
        <v>278</v>
      </c>
      <c r="G75" s="54">
        <v>78</v>
      </c>
      <c r="H75" s="54">
        <v>11</v>
      </c>
      <c r="I75" s="54">
        <v>168</v>
      </c>
      <c r="J75" s="54">
        <v>18</v>
      </c>
      <c r="K75" s="54">
        <v>251</v>
      </c>
      <c r="L75" s="54">
        <v>47</v>
      </c>
      <c r="M75" s="58">
        <f>E75*0.82+F75*0.46+G75*0.34+H75*0.21+I75*0.11+J75*0.18+0.09*L75</f>
        <v>217.92000000000002</v>
      </c>
      <c r="N75" s="58">
        <f>I75*0.52+J75*0.46+0.18*L75</f>
        <v>104.1</v>
      </c>
      <c r="O75" s="58">
        <f>K75*0.6+0.09*L75</f>
        <v>154.82999999999998</v>
      </c>
      <c r="P75" s="56"/>
      <c r="Q75" s="56"/>
      <c r="R75" s="56"/>
    </row>
    <row r="76" spans="1:19">
      <c r="A76" s="54"/>
      <c r="B76" s="54"/>
      <c r="C76" s="54"/>
      <c r="D76" s="54" t="s">
        <v>25</v>
      </c>
      <c r="E76" s="54">
        <v>41</v>
      </c>
      <c r="F76" s="54">
        <v>198</v>
      </c>
      <c r="G76" s="54">
        <v>60</v>
      </c>
      <c r="H76" s="54">
        <v>11</v>
      </c>
      <c r="I76" s="54">
        <v>158</v>
      </c>
      <c r="J76" s="54">
        <v>21</v>
      </c>
      <c r="K76" s="54">
        <v>242</v>
      </c>
      <c r="L76" s="54">
        <v>60</v>
      </c>
      <c r="M76" s="58">
        <f>E76*0.82+F76*0.46+G76*0.34+H76*0.21+I76*0.11+J76*0.18+0.09*L76</f>
        <v>173.97</v>
      </c>
      <c r="N76" s="58">
        <f>I76*0.52+J76*0.46+0.18*L76</f>
        <v>102.61999999999999</v>
      </c>
      <c r="O76" s="58">
        <f>K76*0.6+0.09*L76</f>
        <v>150.6</v>
      </c>
      <c r="P76" s="59"/>
      <c r="Q76" s="56"/>
      <c r="R76" s="56"/>
    </row>
    <row r="77" spans="1:19">
      <c r="A77" s="54"/>
      <c r="B77" s="54"/>
      <c r="C77" s="54"/>
      <c r="D77" s="54" t="s">
        <v>26</v>
      </c>
      <c r="E77" s="54">
        <v>17</v>
      </c>
      <c r="F77" s="54">
        <v>194</v>
      </c>
      <c r="G77" s="54">
        <v>76</v>
      </c>
      <c r="H77" s="54">
        <v>8</v>
      </c>
      <c r="I77" s="54">
        <v>125</v>
      </c>
      <c r="J77" s="54">
        <v>31</v>
      </c>
      <c r="K77" s="54">
        <v>251</v>
      </c>
      <c r="L77" s="54">
        <v>84</v>
      </c>
      <c r="M77" s="58">
        <f>E77*0.82+F77*0.46+G77*0.34+H77*0.21+I77*0.11+J77*0.18+0.09*L77</f>
        <v>157.59000000000003</v>
      </c>
      <c r="N77" s="58">
        <f>I77*0.52+J77*0.46+0.18*L77</f>
        <v>94.38000000000001</v>
      </c>
      <c r="O77" s="58">
        <f>K77*0.6+0.09*L77</f>
        <v>158.16</v>
      </c>
      <c r="P77" s="56"/>
      <c r="Q77" s="56"/>
      <c r="R77" s="56"/>
    </row>
    <row r="78" spans="1:19">
      <c r="A78" s="54"/>
      <c r="B78" s="54"/>
      <c r="C78" s="54"/>
      <c r="D78" s="54" t="s">
        <v>110</v>
      </c>
      <c r="E78" s="54">
        <v>32</v>
      </c>
      <c r="F78" s="54">
        <v>168</v>
      </c>
      <c r="G78" s="54">
        <v>28</v>
      </c>
      <c r="H78" s="54">
        <v>7</v>
      </c>
      <c r="I78" s="54">
        <v>137</v>
      </c>
      <c r="J78" s="54">
        <v>17</v>
      </c>
      <c r="K78" s="54">
        <v>140</v>
      </c>
      <c r="L78" s="54">
        <v>24</v>
      </c>
      <c r="M78" s="58">
        <f>E78*0.82+F78*0.46+G78*0.34+H78*0.21+I78*0.11+J78*0.18+0.09*L78+Q78*0.28</f>
        <v>166.71999999999997</v>
      </c>
      <c r="N78" s="58">
        <f>I78*0.52+J78*0.46+0.18*L78</f>
        <v>83.38</v>
      </c>
      <c r="O78" s="58">
        <f>K78*0.6+0.09*L78</f>
        <v>86.16</v>
      </c>
      <c r="P78" s="56"/>
      <c r="Q78" s="54">
        <v>114</v>
      </c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 t="s">
        <v>115</v>
      </c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 t="s">
        <v>117</v>
      </c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 t="s">
        <v>15</v>
      </c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 t="s">
        <v>16</v>
      </c>
      <c r="E83" s="54"/>
      <c r="F83" s="54"/>
      <c r="G83" s="54"/>
      <c r="H83" s="54"/>
      <c r="I83" s="54"/>
      <c r="J83" s="54"/>
      <c r="K83" s="54"/>
      <c r="L83" s="54"/>
      <c r="M83" s="57">
        <v>173.01300000000001</v>
      </c>
      <c r="N83" s="61">
        <v>63.796999999999997</v>
      </c>
      <c r="O83" s="61">
        <v>107.67100000000001</v>
      </c>
      <c r="P83" s="56"/>
      <c r="Q83" s="56"/>
      <c r="R83" s="56"/>
    </row>
    <row r="84" spans="1:18">
      <c r="A84" s="54"/>
      <c r="B84" s="54"/>
      <c r="C84" s="54"/>
      <c r="D84" s="54" t="s">
        <v>25</v>
      </c>
      <c r="E84" s="54"/>
      <c r="F84" s="54"/>
      <c r="G84" s="54"/>
      <c r="H84" s="54"/>
      <c r="I84" s="54"/>
      <c r="J84" s="54"/>
      <c r="K84" s="54"/>
      <c r="L84" s="54"/>
      <c r="M84" s="57">
        <v>170.17</v>
      </c>
      <c r="N84" s="61">
        <v>80.367999999999995</v>
      </c>
      <c r="O84" s="61">
        <v>117.97499999999999</v>
      </c>
      <c r="P84" s="56"/>
      <c r="Q84" s="56"/>
      <c r="R84" s="56"/>
    </row>
    <row r="85" spans="1:18">
      <c r="A85" s="54"/>
      <c r="B85" s="54"/>
      <c r="C85" s="54"/>
      <c r="D85" s="54" t="s">
        <v>26</v>
      </c>
      <c r="E85" s="54"/>
      <c r="F85" s="54"/>
      <c r="G85" s="54"/>
      <c r="H85" s="54"/>
      <c r="I85" s="54"/>
      <c r="J85" s="54"/>
      <c r="K85" s="54"/>
      <c r="L85" s="54"/>
      <c r="M85" s="57">
        <v>145.803</v>
      </c>
      <c r="N85" s="61">
        <v>55.843000000000004</v>
      </c>
      <c r="O85" s="61">
        <v>101.57599999999999</v>
      </c>
      <c r="P85" s="56"/>
      <c r="Q85" s="56"/>
      <c r="R85" s="56"/>
    </row>
    <row r="86" spans="1:18">
      <c r="A86" s="54"/>
      <c r="B86" s="54"/>
      <c r="C86" s="54"/>
      <c r="D86" s="54" t="s">
        <v>110</v>
      </c>
      <c r="E86" s="54"/>
      <c r="F86" s="54"/>
      <c r="G86" s="54"/>
      <c r="H86" s="54"/>
      <c r="I86" s="54"/>
      <c r="J86" s="54"/>
      <c r="K86" s="54"/>
      <c r="L86" s="54"/>
      <c r="M86" s="57">
        <v>181.88300000000001</v>
      </c>
      <c r="N86" s="61">
        <v>58.198999999999998</v>
      </c>
      <c r="O86" s="61">
        <v>79.643000000000001</v>
      </c>
      <c r="P86" s="56"/>
      <c r="Q86" s="56"/>
      <c r="R86" s="56"/>
    </row>
    <row r="87" spans="1:18">
      <c r="G87" s="1"/>
      <c r="H87" s="1"/>
      <c r="I87" s="1"/>
      <c r="J87" s="1"/>
      <c r="K87" s="1"/>
      <c r="L87" s="1"/>
      <c r="M87" s="1"/>
    </row>
    <row r="88" spans="1:18">
      <c r="G88" s="1"/>
      <c r="H88" s="1"/>
      <c r="I88" s="1"/>
      <c r="J88" s="1"/>
      <c r="K88" s="1"/>
      <c r="L88" s="1"/>
      <c r="M88" s="1"/>
    </row>
    <row r="89" spans="1:18">
      <c r="G89" s="1"/>
      <c r="H89" s="1"/>
      <c r="I89" s="1"/>
      <c r="J89" s="1"/>
      <c r="K89" s="1"/>
      <c r="L89" s="1"/>
      <c r="M89" s="1"/>
    </row>
  </sheetData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workbookViewId="0">
      <selection activeCell="V24" sqref="V24"/>
    </sheetView>
  </sheetViews>
  <sheetFormatPr defaultRowHeight="12.75"/>
  <cols>
    <col min="1" max="2" width="8.85546875" style="84" customWidth="1"/>
    <col min="3" max="3" width="14" style="84" customWidth="1"/>
    <col min="4" max="4" width="13.7109375" style="84" customWidth="1"/>
    <col min="5" max="6" width="8.85546875" style="84" customWidth="1"/>
  </cols>
  <sheetData>
    <row r="1" spans="1:27">
      <c r="B1" s="70" t="s">
        <v>141</v>
      </c>
      <c r="C1" s="4" t="s">
        <v>126</v>
      </c>
      <c r="D1" s="4" t="s">
        <v>4</v>
      </c>
    </row>
    <row r="2" spans="1:27">
      <c r="A2" s="3" t="s">
        <v>1</v>
      </c>
      <c r="B2" s="4" t="s">
        <v>128</v>
      </c>
      <c r="C2" s="4" t="s">
        <v>126</v>
      </c>
      <c r="D2" s="4" t="s">
        <v>4</v>
      </c>
    </row>
    <row r="3" spans="1:27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27">
      <c r="A4" s="84">
        <v>1966</v>
      </c>
      <c r="B4" s="6">
        <v>26762</v>
      </c>
      <c r="C4" s="6">
        <v>37769</v>
      </c>
      <c r="D4" s="6">
        <v>686</v>
      </c>
      <c r="E4" s="43" t="s">
        <v>73</v>
      </c>
      <c r="G4" s="5"/>
      <c r="H4" s="5"/>
    </row>
    <row r="5" spans="1:27">
      <c r="A5" s="84">
        <v>1967</v>
      </c>
      <c r="B5" s="6">
        <v>34719</v>
      </c>
      <c r="C5" s="6">
        <v>41195</v>
      </c>
      <c r="D5" s="6">
        <v>1129</v>
      </c>
      <c r="E5" s="43" t="s">
        <v>73</v>
      </c>
      <c r="G5" s="5"/>
      <c r="H5" s="5"/>
      <c r="T5" s="90"/>
      <c r="U5" s="5"/>
      <c r="V5" s="90"/>
      <c r="W5" s="5"/>
      <c r="X5" s="90"/>
      <c r="Y5" s="5"/>
      <c r="Z5" s="90"/>
      <c r="AA5" s="5"/>
    </row>
    <row r="6" spans="1:27">
      <c r="A6" s="84">
        <v>1968</v>
      </c>
      <c r="B6" s="6">
        <v>52083</v>
      </c>
      <c r="C6" s="6">
        <v>48642</v>
      </c>
      <c r="D6" s="6">
        <v>1416</v>
      </c>
      <c r="E6" s="43" t="s">
        <v>73</v>
      </c>
      <c r="G6" s="5"/>
      <c r="H6" s="5"/>
      <c r="T6" s="90"/>
      <c r="U6" s="5"/>
      <c r="V6" s="90"/>
      <c r="W6" s="5"/>
      <c r="X6" s="90"/>
      <c r="Y6" s="5"/>
      <c r="Z6" s="90"/>
      <c r="AA6" s="5"/>
    </row>
    <row r="7" spans="1:27">
      <c r="A7" s="84">
        <v>1969</v>
      </c>
      <c r="B7" s="6">
        <v>30196</v>
      </c>
      <c r="C7" s="6">
        <v>26821</v>
      </c>
      <c r="D7" s="6">
        <v>1192</v>
      </c>
      <c r="E7" s="43" t="s">
        <v>73</v>
      </c>
      <c r="G7" s="5"/>
      <c r="H7" s="5"/>
      <c r="T7" s="90"/>
      <c r="U7" s="5"/>
      <c r="V7" s="90"/>
      <c r="W7" s="5"/>
      <c r="X7" s="90"/>
      <c r="Y7" s="5"/>
      <c r="Z7" s="90"/>
      <c r="AA7" s="5"/>
    </row>
    <row r="8" spans="1:27">
      <c r="A8" s="84">
        <v>1970</v>
      </c>
      <c r="B8" s="6">
        <v>30256</v>
      </c>
      <c r="C8" s="6">
        <v>28644</v>
      </c>
      <c r="D8" s="6">
        <v>1412</v>
      </c>
      <c r="E8" s="43" t="s">
        <v>73</v>
      </c>
      <c r="G8" s="5"/>
      <c r="H8" s="5"/>
      <c r="T8" s="90"/>
      <c r="U8" s="5"/>
      <c r="V8" s="90"/>
      <c r="W8" s="5"/>
      <c r="X8" s="90"/>
      <c r="Y8" s="5"/>
      <c r="Z8" s="90"/>
      <c r="AA8" s="5"/>
    </row>
    <row r="9" spans="1:27">
      <c r="A9" s="84">
        <v>1971</v>
      </c>
      <c r="B9" s="6">
        <v>44905</v>
      </c>
      <c r="C9" s="6">
        <v>41300</v>
      </c>
      <c r="D9" s="6">
        <v>1323</v>
      </c>
      <c r="E9" s="43" t="s">
        <v>73</v>
      </c>
      <c r="G9" s="5"/>
      <c r="H9" s="5"/>
      <c r="T9" s="90"/>
      <c r="U9" s="5"/>
      <c r="V9" s="90"/>
      <c r="W9" s="5"/>
      <c r="X9" s="90"/>
      <c r="Y9" s="5"/>
      <c r="Z9" s="90"/>
      <c r="AA9" s="5"/>
    </row>
    <row r="10" spans="1:27">
      <c r="A10" s="84">
        <v>1972</v>
      </c>
      <c r="B10" s="6">
        <v>47390</v>
      </c>
      <c r="C10" s="6">
        <v>39643</v>
      </c>
      <c r="D10" s="6">
        <v>1363</v>
      </c>
      <c r="E10" s="43" t="s">
        <v>73</v>
      </c>
      <c r="G10" s="5"/>
      <c r="H10" s="5"/>
      <c r="T10" s="90"/>
      <c r="U10" s="5"/>
      <c r="V10" s="90"/>
      <c r="W10" s="5"/>
      <c r="X10" s="90"/>
      <c r="Y10" s="5"/>
      <c r="Z10" s="90"/>
      <c r="AA10" s="5"/>
    </row>
    <row r="11" spans="1:27">
      <c r="A11" s="84">
        <v>1973</v>
      </c>
      <c r="B11" s="6">
        <v>71430</v>
      </c>
      <c r="C11" s="6">
        <v>57201</v>
      </c>
      <c r="D11" s="6">
        <v>1710</v>
      </c>
      <c r="E11" s="43" t="s">
        <v>73</v>
      </c>
      <c r="G11" s="5"/>
      <c r="H11" s="5"/>
      <c r="T11" s="90"/>
      <c r="U11" s="5"/>
      <c r="V11" s="90"/>
      <c r="W11" s="5"/>
      <c r="X11" s="90"/>
      <c r="Y11" s="5"/>
      <c r="Z11" s="90"/>
      <c r="AA11" s="5"/>
    </row>
    <row r="12" spans="1:27">
      <c r="A12" s="84">
        <v>1974</v>
      </c>
      <c r="B12" s="6">
        <v>87586</v>
      </c>
      <c r="C12" s="6">
        <v>70672</v>
      </c>
      <c r="D12" s="6">
        <v>1316</v>
      </c>
      <c r="E12" s="43" t="s">
        <v>73</v>
      </c>
      <c r="G12" s="5"/>
      <c r="H12" s="5"/>
      <c r="U12" s="8"/>
      <c r="V12" s="8"/>
      <c r="W12" s="8"/>
      <c r="X12" s="8"/>
      <c r="Y12" s="8"/>
    </row>
    <row r="13" spans="1:27">
      <c r="A13" s="84">
        <v>1975</v>
      </c>
      <c r="B13" s="6">
        <v>91365</v>
      </c>
      <c r="C13" s="6">
        <v>73815</v>
      </c>
      <c r="D13" s="6">
        <v>2331</v>
      </c>
      <c r="E13" s="43" t="s">
        <v>73</v>
      </c>
      <c r="G13" s="5"/>
      <c r="H13" s="5"/>
      <c r="U13" s="8"/>
      <c r="V13" s="8"/>
      <c r="W13" s="8"/>
      <c r="X13" s="8"/>
      <c r="Y13" s="8"/>
    </row>
    <row r="14" spans="1:27">
      <c r="A14" s="84">
        <v>1976</v>
      </c>
      <c r="B14" s="6">
        <v>118962</v>
      </c>
      <c r="C14" s="6">
        <v>71887</v>
      </c>
      <c r="D14" s="6">
        <v>2918</v>
      </c>
      <c r="E14" s="43" t="s">
        <v>73</v>
      </c>
      <c r="G14" s="5"/>
      <c r="H14" s="5"/>
      <c r="U14" s="8"/>
      <c r="V14" s="8"/>
      <c r="W14" s="8"/>
      <c r="X14" s="8"/>
      <c r="Y14" s="8"/>
    </row>
    <row r="15" spans="1:27">
      <c r="A15" s="84">
        <v>1977</v>
      </c>
      <c r="B15" s="6">
        <v>106962</v>
      </c>
      <c r="C15" s="6">
        <v>68660</v>
      </c>
      <c r="D15" s="6">
        <v>1952</v>
      </c>
      <c r="E15" s="43" t="s">
        <v>73</v>
      </c>
      <c r="G15" s="5"/>
      <c r="H15" s="5"/>
      <c r="U15" s="8"/>
      <c r="V15" s="8"/>
      <c r="W15" s="8"/>
      <c r="X15" s="8"/>
      <c r="Y15" s="8"/>
    </row>
    <row r="16" spans="1:27">
      <c r="A16" s="84">
        <v>1978</v>
      </c>
      <c r="B16" s="6">
        <v>136857</v>
      </c>
      <c r="C16" s="6">
        <v>82454</v>
      </c>
      <c r="D16" s="6">
        <v>8901</v>
      </c>
      <c r="E16" s="43" t="s">
        <v>73</v>
      </c>
      <c r="G16" s="5"/>
      <c r="H16" s="5"/>
      <c r="U16" s="8"/>
      <c r="V16" s="8"/>
      <c r="W16" s="8"/>
      <c r="X16" s="8"/>
      <c r="Y16" s="8"/>
    </row>
    <row r="17" spans="1:25">
      <c r="A17" s="84">
        <v>1979</v>
      </c>
      <c r="B17" s="6">
        <v>176021</v>
      </c>
      <c r="C17" s="6">
        <v>94460</v>
      </c>
      <c r="D17" s="6">
        <v>12757</v>
      </c>
      <c r="E17" s="43" t="s">
        <v>73</v>
      </c>
      <c r="G17" s="5"/>
      <c r="H17" s="5"/>
      <c r="U17" s="8"/>
      <c r="V17" s="8"/>
      <c r="W17" s="8"/>
      <c r="X17" s="8"/>
      <c r="Y17" s="8"/>
    </row>
    <row r="18" spans="1:25">
      <c r="A18" s="84">
        <v>1980</v>
      </c>
      <c r="B18" s="6">
        <v>172374</v>
      </c>
      <c r="C18" s="6">
        <v>94447</v>
      </c>
      <c r="D18" s="6">
        <v>19459</v>
      </c>
      <c r="E18" s="43" t="s">
        <v>73</v>
      </c>
      <c r="G18" s="5"/>
      <c r="H18" s="5"/>
      <c r="U18" s="8"/>
      <c r="V18" s="8"/>
      <c r="W18" s="8"/>
      <c r="X18" s="8"/>
      <c r="Y18" s="8"/>
    </row>
    <row r="19" spans="1:25">
      <c r="A19" s="84">
        <v>1981</v>
      </c>
      <c r="B19" s="6">
        <v>154448</v>
      </c>
      <c r="C19" s="6">
        <v>91922</v>
      </c>
      <c r="D19" s="6">
        <v>20517</v>
      </c>
      <c r="E19" s="43" t="s">
        <v>73</v>
      </c>
      <c r="G19" s="5"/>
      <c r="H19" s="5"/>
      <c r="U19" s="8"/>
      <c r="V19" s="8"/>
      <c r="W19" s="8"/>
      <c r="X19" s="8"/>
      <c r="Y19" s="8"/>
    </row>
    <row r="20" spans="1:25">
      <c r="A20" s="84">
        <v>1982</v>
      </c>
      <c r="B20" s="6">
        <v>167107</v>
      </c>
      <c r="C20" s="6">
        <v>85520</v>
      </c>
      <c r="D20" s="6">
        <v>21526</v>
      </c>
      <c r="E20" s="43" t="s">
        <v>73</v>
      </c>
      <c r="G20" s="5"/>
      <c r="H20" s="5"/>
      <c r="U20" s="8"/>
      <c r="V20" s="8"/>
      <c r="W20" s="8"/>
      <c r="X20" s="8"/>
      <c r="Y20" s="8"/>
    </row>
    <row r="21" spans="1:25">
      <c r="A21" s="84">
        <v>1983</v>
      </c>
      <c r="B21" s="6">
        <v>171453</v>
      </c>
      <c r="C21" s="6">
        <v>84963</v>
      </c>
      <c r="D21" s="6">
        <v>16383</v>
      </c>
      <c r="E21" s="43" t="s">
        <v>73</v>
      </c>
      <c r="G21" s="7"/>
      <c r="H21" s="7"/>
      <c r="U21" s="8"/>
      <c r="V21" s="8"/>
      <c r="W21" s="8"/>
      <c r="X21" s="8"/>
      <c r="Y21" s="8"/>
    </row>
    <row r="22" spans="1:25">
      <c r="A22" s="84">
        <v>1984</v>
      </c>
      <c r="B22" s="6">
        <v>205114</v>
      </c>
      <c r="C22" s="6">
        <v>103319</v>
      </c>
      <c r="D22" s="6">
        <v>17661</v>
      </c>
      <c r="E22" s="43" t="s">
        <v>73</v>
      </c>
      <c r="U22" s="8"/>
      <c r="V22" s="8"/>
      <c r="W22" s="8"/>
      <c r="X22" s="8"/>
      <c r="Y22" s="8"/>
    </row>
    <row r="23" spans="1:25">
      <c r="A23" s="84">
        <v>1985</v>
      </c>
      <c r="B23" s="6">
        <v>236089</v>
      </c>
      <c r="C23" s="6">
        <v>105915</v>
      </c>
      <c r="D23" s="6">
        <v>20568</v>
      </c>
      <c r="E23" s="43" t="s">
        <v>73</v>
      </c>
      <c r="U23" s="8"/>
      <c r="V23" s="8"/>
      <c r="W23" s="8"/>
      <c r="X23" s="8"/>
      <c r="Y23" s="8"/>
    </row>
    <row r="24" spans="1:25">
      <c r="A24" s="84">
        <v>1986</v>
      </c>
      <c r="B24" s="6">
        <v>235960</v>
      </c>
      <c r="C24" s="6">
        <v>105429</v>
      </c>
      <c r="D24" s="6">
        <v>19396</v>
      </c>
      <c r="E24" s="43" t="s">
        <v>73</v>
      </c>
      <c r="U24" s="8"/>
      <c r="V24" s="8"/>
      <c r="W24" s="8"/>
      <c r="X24" s="8"/>
      <c r="Y24" s="8"/>
    </row>
    <row r="25" spans="1:25">
      <c r="A25" s="84">
        <v>1987</v>
      </c>
      <c r="B25" s="6">
        <v>222500</v>
      </c>
      <c r="C25" s="6">
        <v>96980</v>
      </c>
      <c r="D25" s="6">
        <v>20649</v>
      </c>
      <c r="E25" s="43" t="s">
        <v>73</v>
      </c>
      <c r="U25" s="8"/>
      <c r="V25" s="8"/>
      <c r="W25" s="8"/>
      <c r="X25" s="8"/>
      <c r="Y25" s="8"/>
    </row>
    <row r="26" spans="1:25">
      <c r="A26" s="84">
        <v>1988</v>
      </c>
      <c r="B26" s="6">
        <v>248010</v>
      </c>
      <c r="C26" s="6">
        <v>110573</v>
      </c>
      <c r="D26" s="6">
        <v>24662</v>
      </c>
      <c r="E26" s="43" t="s">
        <v>73</v>
      </c>
      <c r="U26" s="8"/>
      <c r="V26" s="8"/>
      <c r="W26" s="8"/>
      <c r="X26" s="8"/>
      <c r="Y26" s="8"/>
    </row>
    <row r="27" spans="1:25">
      <c r="A27" s="84">
        <v>1989</v>
      </c>
      <c r="B27" s="6">
        <v>221422</v>
      </c>
      <c r="C27" s="6">
        <v>99500</v>
      </c>
      <c r="D27" s="6">
        <v>22575</v>
      </c>
      <c r="E27" s="43" t="s">
        <v>73</v>
      </c>
      <c r="O27" s="84"/>
      <c r="P27" s="42"/>
      <c r="Q27" s="42"/>
      <c r="R27" s="42"/>
      <c r="U27" s="8"/>
      <c r="V27" s="8"/>
      <c r="W27" s="8"/>
      <c r="X27" s="8"/>
      <c r="Y27" s="8"/>
    </row>
    <row r="28" spans="1:25">
      <c r="A28" s="84">
        <v>1990</v>
      </c>
      <c r="B28" s="6">
        <v>232597</v>
      </c>
      <c r="C28" s="6">
        <v>104192</v>
      </c>
      <c r="D28" s="6">
        <v>24473</v>
      </c>
      <c r="E28" s="43" t="s">
        <v>73</v>
      </c>
      <c r="O28" s="84"/>
      <c r="P28" s="42"/>
      <c r="Q28" s="42"/>
      <c r="R28" s="42"/>
      <c r="U28" s="8"/>
      <c r="V28" s="8"/>
      <c r="W28" s="8"/>
      <c r="X28" s="8"/>
      <c r="Y28" s="8"/>
    </row>
    <row r="29" spans="1:25">
      <c r="A29" s="84">
        <v>1991</v>
      </c>
      <c r="B29" s="6">
        <v>259890</v>
      </c>
      <c r="C29" s="6">
        <v>103614</v>
      </c>
      <c r="D29" s="6">
        <v>24082</v>
      </c>
      <c r="E29" s="43" t="s">
        <v>73</v>
      </c>
      <c r="O29" s="84"/>
      <c r="P29" s="42"/>
      <c r="Q29" s="42"/>
      <c r="R29" s="42"/>
      <c r="U29" s="8"/>
      <c r="V29" s="8"/>
      <c r="W29" s="8"/>
      <c r="X29" s="8"/>
      <c r="Y29" s="8"/>
    </row>
    <row r="30" spans="1:25">
      <c r="A30" s="84">
        <v>1992</v>
      </c>
      <c r="B30" s="6">
        <v>263505</v>
      </c>
      <c r="C30" s="6">
        <v>103043</v>
      </c>
      <c r="D30" s="6">
        <v>19477</v>
      </c>
      <c r="E30" s="43" t="s">
        <v>73</v>
      </c>
      <c r="I30" s="84"/>
      <c r="J30" s="84"/>
      <c r="K30" s="84"/>
      <c r="L30" s="84"/>
      <c r="M30" s="84"/>
      <c r="N30" s="84"/>
      <c r="O30" s="84"/>
      <c r="P30" s="42"/>
      <c r="Q30" s="42"/>
      <c r="R30" s="42"/>
      <c r="S30" s="84"/>
      <c r="U30" s="8"/>
      <c r="V30" s="8"/>
      <c r="W30" s="8"/>
      <c r="X30" s="8"/>
      <c r="Y30" s="8"/>
    </row>
    <row r="31" spans="1:25">
      <c r="A31" s="84">
        <v>1993</v>
      </c>
      <c r="B31" s="6">
        <v>286347</v>
      </c>
      <c r="C31" s="6">
        <v>112366</v>
      </c>
      <c r="D31" s="6">
        <v>27530</v>
      </c>
      <c r="E31" s="43" t="s">
        <v>73</v>
      </c>
      <c r="O31" s="84"/>
      <c r="P31" s="42"/>
      <c r="Q31" s="42"/>
      <c r="R31" s="42"/>
      <c r="U31" s="8"/>
      <c r="V31" s="8"/>
      <c r="W31" s="8"/>
      <c r="X31" s="8"/>
      <c r="Y31" s="8"/>
    </row>
    <row r="32" spans="1:25">
      <c r="A32" s="84">
        <v>1994</v>
      </c>
      <c r="B32" s="6">
        <v>302106</v>
      </c>
      <c r="C32" s="6">
        <v>117840</v>
      </c>
      <c r="D32" s="6">
        <v>28050</v>
      </c>
      <c r="E32" s="43" t="s">
        <v>73</v>
      </c>
      <c r="I32" s="84"/>
      <c r="J32" s="10"/>
      <c r="K32" s="84"/>
      <c r="L32" s="84"/>
      <c r="M32" s="84"/>
      <c r="N32" s="84"/>
      <c r="O32" s="84"/>
      <c r="P32" s="42"/>
      <c r="Q32" s="42"/>
      <c r="R32" s="42"/>
      <c r="U32" s="8"/>
      <c r="V32" s="8"/>
      <c r="W32" s="8"/>
      <c r="X32" s="8"/>
      <c r="Y32" s="8"/>
    </row>
    <row r="33" spans="1:25">
      <c r="A33" s="84">
        <v>1995</v>
      </c>
      <c r="B33" s="6">
        <v>304889</v>
      </c>
      <c r="C33" s="6">
        <v>117984</v>
      </c>
      <c r="D33" s="6">
        <v>29211</v>
      </c>
      <c r="E33" s="43" t="s">
        <v>73</v>
      </c>
      <c r="I33" s="84"/>
      <c r="J33" s="10"/>
      <c r="K33" s="84"/>
      <c r="L33" s="84"/>
      <c r="M33" s="84"/>
      <c r="N33" s="84"/>
      <c r="O33" s="84"/>
      <c r="P33" s="42"/>
      <c r="Q33" s="42"/>
      <c r="R33" s="42"/>
      <c r="U33" s="8"/>
      <c r="V33" s="8"/>
      <c r="W33" s="8"/>
      <c r="X33" s="8"/>
      <c r="Y33" s="8"/>
    </row>
    <row r="34" spans="1:25">
      <c r="A34" s="84">
        <v>1996</v>
      </c>
      <c r="B34" s="6">
        <v>312350</v>
      </c>
      <c r="C34" s="6">
        <v>120554</v>
      </c>
      <c r="D34" s="6">
        <v>27550</v>
      </c>
      <c r="E34" s="43" t="s">
        <v>73</v>
      </c>
      <c r="I34" s="84"/>
      <c r="J34" s="11"/>
      <c r="K34" s="11"/>
      <c r="L34" s="11"/>
      <c r="M34" s="11"/>
      <c r="N34" s="11"/>
      <c r="O34" s="84"/>
      <c r="P34" s="42"/>
      <c r="Q34" s="42"/>
      <c r="R34" s="42"/>
      <c r="S34" s="9"/>
      <c r="U34" s="8"/>
      <c r="V34" s="8"/>
      <c r="W34" s="8"/>
      <c r="X34" s="8"/>
      <c r="Y34" s="8"/>
    </row>
    <row r="35" spans="1:25">
      <c r="A35" s="84">
        <v>1997</v>
      </c>
      <c r="B35" s="6">
        <v>325710</v>
      </c>
      <c r="C35" s="6">
        <v>128161</v>
      </c>
      <c r="D35" s="6">
        <v>33620</v>
      </c>
      <c r="E35" s="43" t="s">
        <v>73</v>
      </c>
      <c r="I35" s="84"/>
      <c r="J35" s="84"/>
      <c r="K35" s="84"/>
      <c r="L35" s="84"/>
      <c r="M35" s="84"/>
      <c r="N35" s="84"/>
      <c r="O35" s="84"/>
      <c r="P35" s="42"/>
      <c r="Q35" s="42"/>
      <c r="R35" s="42"/>
      <c r="U35" s="8"/>
      <c r="V35" s="8"/>
      <c r="W35" s="8"/>
      <c r="X35" s="8"/>
      <c r="Y35" s="8"/>
    </row>
    <row r="36" spans="1:25">
      <c r="A36" s="84">
        <v>1998</v>
      </c>
      <c r="B36" s="6">
        <v>335015</v>
      </c>
      <c r="C36" s="6">
        <v>124997</v>
      </c>
      <c r="D36" s="6">
        <v>41653</v>
      </c>
      <c r="E36" s="43" t="s">
        <v>73</v>
      </c>
      <c r="I36" s="84"/>
      <c r="J36" s="84"/>
      <c r="K36" s="84"/>
      <c r="L36" s="84"/>
      <c r="M36" s="84"/>
      <c r="N36" s="84"/>
      <c r="O36" s="84"/>
      <c r="P36" s="42"/>
      <c r="Q36" s="42"/>
      <c r="R36" s="42"/>
      <c r="U36" s="8"/>
      <c r="V36" s="8"/>
      <c r="W36" s="8"/>
      <c r="X36" s="8"/>
      <c r="Y36" s="8"/>
    </row>
    <row r="37" spans="1:25">
      <c r="A37" s="84">
        <v>1999</v>
      </c>
      <c r="B37" s="6">
        <v>324465</v>
      </c>
      <c r="C37" s="6">
        <v>117788</v>
      </c>
      <c r="D37" s="6">
        <v>42357</v>
      </c>
      <c r="E37" s="43" t="s">
        <v>73</v>
      </c>
      <c r="I37" s="84"/>
      <c r="J37" s="84"/>
      <c r="K37" s="84"/>
      <c r="L37" s="84"/>
      <c r="M37" s="84"/>
      <c r="N37" s="84"/>
      <c r="O37" s="84"/>
      <c r="P37" s="42"/>
      <c r="Q37" s="42"/>
      <c r="R37" s="42"/>
      <c r="U37" s="8"/>
      <c r="V37" s="8"/>
      <c r="W37" s="8"/>
      <c r="X37" s="8"/>
      <c r="Y37" s="8"/>
    </row>
    <row r="38" spans="1:25">
      <c r="A38" s="84">
        <v>2000</v>
      </c>
      <c r="B38" s="6">
        <v>326933</v>
      </c>
      <c r="C38" s="6">
        <v>116188</v>
      </c>
      <c r="D38" s="6">
        <v>41571</v>
      </c>
      <c r="E38" s="43" t="s">
        <v>73</v>
      </c>
      <c r="J38" s="9"/>
      <c r="K38" s="9"/>
      <c r="L38" s="9"/>
      <c r="M38" s="9"/>
      <c r="N38" s="9"/>
      <c r="O38" s="84"/>
      <c r="P38" s="42"/>
      <c r="Q38" s="42"/>
      <c r="R38" s="42"/>
      <c r="S38" s="12"/>
      <c r="U38" s="8"/>
      <c r="V38" s="8"/>
      <c r="W38" s="8"/>
      <c r="X38" s="8"/>
      <c r="Y38" s="8"/>
    </row>
    <row r="39" spans="1:25">
      <c r="A39" s="84">
        <v>2001</v>
      </c>
      <c r="B39" s="6">
        <v>301984</v>
      </c>
      <c r="C39" s="6">
        <v>106923</v>
      </c>
      <c r="D39" s="6">
        <v>34686</v>
      </c>
      <c r="E39" s="43" t="s">
        <v>73</v>
      </c>
      <c r="O39" s="84"/>
      <c r="P39" s="42"/>
      <c r="Q39" s="42"/>
      <c r="R39" s="42"/>
      <c r="U39" s="8"/>
      <c r="V39" s="8"/>
      <c r="W39" s="8"/>
      <c r="X39" s="8"/>
      <c r="Y39" s="8"/>
    </row>
    <row r="40" spans="1:25">
      <c r="A40" s="84">
        <v>2002</v>
      </c>
      <c r="B40" s="6">
        <v>309726</v>
      </c>
      <c r="C40" s="6">
        <v>106355</v>
      </c>
      <c r="D40" s="6">
        <v>36506</v>
      </c>
      <c r="E40" s="43" t="s">
        <v>73</v>
      </c>
      <c r="F40" s="13"/>
      <c r="G40" s="13"/>
      <c r="O40" s="84"/>
      <c r="P40" s="42"/>
      <c r="Q40" s="42"/>
      <c r="R40" s="42"/>
      <c r="U40" s="8"/>
      <c r="V40" s="8"/>
      <c r="W40" s="8"/>
      <c r="X40" s="8"/>
      <c r="Y40" s="8"/>
    </row>
    <row r="41" spans="1:25">
      <c r="A41" s="84">
        <v>2003</v>
      </c>
      <c r="B41" s="6">
        <f>J41*1000</f>
        <v>339870.00000000006</v>
      </c>
      <c r="C41" s="6">
        <f t="shared" ref="C41:C44" si="0">K41*1000</f>
        <v>152460</v>
      </c>
      <c r="D41" s="6">
        <f t="shared" ref="D41:D44" si="1">L41*1000</f>
        <v>62099.999999999993</v>
      </c>
      <c r="E41" s="13" t="s">
        <v>75</v>
      </c>
      <c r="F41" s="13"/>
      <c r="G41" s="13"/>
      <c r="J41" s="87">
        <v>339.87000000000006</v>
      </c>
      <c r="K41" s="87">
        <v>152.46</v>
      </c>
      <c r="L41" s="87">
        <v>62.099999999999994</v>
      </c>
      <c r="O41" s="84"/>
      <c r="P41" s="81"/>
      <c r="Q41" s="42"/>
      <c r="R41" s="42"/>
    </row>
    <row r="42" spans="1:25">
      <c r="A42" s="84">
        <v>2004</v>
      </c>
      <c r="B42" s="6">
        <f t="shared" ref="B42:B44" si="2">J42*1000</f>
        <v>334860</v>
      </c>
      <c r="C42" s="6">
        <f t="shared" si="0"/>
        <v>134280</v>
      </c>
      <c r="D42" s="6">
        <f t="shared" si="1"/>
        <v>56970</v>
      </c>
      <c r="E42" s="13" t="s">
        <v>75</v>
      </c>
      <c r="J42" s="87">
        <v>334.86</v>
      </c>
      <c r="K42" s="87">
        <v>134.28</v>
      </c>
      <c r="L42" s="87">
        <v>56.97</v>
      </c>
      <c r="O42" s="84"/>
      <c r="P42" s="42"/>
      <c r="Q42" s="42"/>
      <c r="R42" s="42"/>
    </row>
    <row r="43" spans="1:25">
      <c r="A43" s="84">
        <v>2005</v>
      </c>
      <c r="B43" s="6">
        <f t="shared" si="2"/>
        <v>298090</v>
      </c>
      <c r="C43" s="6">
        <f t="shared" si="0"/>
        <v>106700</v>
      </c>
      <c r="D43" s="6">
        <f t="shared" si="1"/>
        <v>69300</v>
      </c>
      <c r="E43" s="13" t="s">
        <v>75</v>
      </c>
      <c r="I43" s="84"/>
      <c r="J43" s="87">
        <v>298.08999999999997</v>
      </c>
      <c r="K43" s="87">
        <v>106.7</v>
      </c>
      <c r="L43" s="87">
        <v>69.3</v>
      </c>
      <c r="M43" s="84"/>
      <c r="N43" s="84"/>
      <c r="O43" s="84"/>
      <c r="P43" s="42"/>
      <c r="Q43" s="42"/>
      <c r="R43" s="42"/>
    </row>
    <row r="44" spans="1:25">
      <c r="A44" s="84">
        <v>2006</v>
      </c>
      <c r="B44" s="6">
        <f t="shared" si="2"/>
        <v>261849.429549344</v>
      </c>
      <c r="C44" s="6">
        <f t="shared" si="0"/>
        <v>106680</v>
      </c>
      <c r="D44" s="6">
        <f t="shared" si="1"/>
        <v>32640</v>
      </c>
      <c r="E44" s="13" t="s">
        <v>75</v>
      </c>
      <c r="J44" s="87">
        <v>261.84942954934399</v>
      </c>
      <c r="K44" s="87">
        <v>106.68</v>
      </c>
      <c r="L44" s="87">
        <v>32.64</v>
      </c>
      <c r="O44" s="84"/>
      <c r="P44" s="42"/>
      <c r="Q44" s="42"/>
      <c r="R44" s="42"/>
    </row>
    <row r="45" spans="1:25">
      <c r="A45" s="84">
        <v>2007</v>
      </c>
      <c r="B45" s="6">
        <f>1000*CANSIM!Z7</f>
        <v>329000</v>
      </c>
      <c r="C45" s="6">
        <f>1000*CANSIM!AA7</f>
        <v>128000</v>
      </c>
      <c r="D45" s="6">
        <f>1000*CANSIM!AB7</f>
        <v>79000</v>
      </c>
      <c r="E45" s="70" t="s">
        <v>174</v>
      </c>
      <c r="J45" s="8"/>
      <c r="O45" s="84"/>
      <c r="P45" s="84"/>
      <c r="Q45" s="42"/>
      <c r="R45" s="42"/>
      <c r="S45" s="84"/>
      <c r="W45" s="70"/>
    </row>
    <row r="46" spans="1:25">
      <c r="A46" s="84">
        <v>2008</v>
      </c>
      <c r="B46" s="6">
        <f>1000*CANSIM!Z8</f>
        <v>351000</v>
      </c>
      <c r="C46" s="6">
        <f>1000*CANSIM!AA8</f>
        <v>128000</v>
      </c>
      <c r="D46" s="6">
        <f>AVERAGE(D45,D47)</f>
        <v>62500</v>
      </c>
      <c r="E46" s="70" t="s">
        <v>174</v>
      </c>
      <c r="O46" s="84"/>
      <c r="P46" s="84"/>
      <c r="Q46" s="42"/>
      <c r="R46" s="42"/>
      <c r="S46" s="42"/>
      <c r="W46" s="70"/>
    </row>
    <row r="47" spans="1:25">
      <c r="A47" s="84">
        <v>2009</v>
      </c>
      <c r="B47" s="6">
        <f>1000*CANSIM!Z9</f>
        <v>310000</v>
      </c>
      <c r="C47" s="6">
        <f>1000*CANSIM!AA9</f>
        <v>98000</v>
      </c>
      <c r="D47" s="6">
        <f>1000*CANSIM!AB9</f>
        <v>46000</v>
      </c>
      <c r="E47" s="70" t="s">
        <v>174</v>
      </c>
      <c r="J47" s="9"/>
      <c r="K47" s="9"/>
      <c r="L47" s="9"/>
      <c r="M47" s="9"/>
      <c r="N47" s="9"/>
      <c r="O47" s="84"/>
      <c r="P47" s="84"/>
      <c r="Q47" s="42"/>
      <c r="R47" s="42"/>
      <c r="S47" s="42"/>
      <c r="W47" s="70"/>
    </row>
    <row r="48" spans="1:25">
      <c r="A48" s="84">
        <v>2010</v>
      </c>
      <c r="B48" s="6">
        <f>1000*CANSIM!Z10</f>
        <v>354000</v>
      </c>
      <c r="C48" s="6">
        <f>1000*CANSIM!AA10</f>
        <v>113000</v>
      </c>
      <c r="D48" s="6">
        <f>1000*CANSIM!AB10</f>
        <v>34000</v>
      </c>
      <c r="E48" s="70" t="s">
        <v>174</v>
      </c>
      <c r="F48" s="72"/>
      <c r="O48" s="84"/>
      <c r="P48" s="84"/>
      <c r="Q48" s="42"/>
      <c r="R48" s="42"/>
      <c r="S48" s="42"/>
      <c r="W48" s="70"/>
    </row>
    <row r="49" spans="1:23">
      <c r="A49" s="84">
        <v>2011</v>
      </c>
      <c r="B49" s="6">
        <f>1000*CANSIM!Z11</f>
        <v>314000</v>
      </c>
      <c r="C49" s="6">
        <f>1000*CANSIM!AA11</f>
        <v>111000</v>
      </c>
      <c r="D49" s="6">
        <f>1000*CANSIM!AB11</f>
        <v>42000</v>
      </c>
      <c r="E49" s="70" t="s">
        <v>174</v>
      </c>
      <c r="F49" s="72"/>
      <c r="O49" s="84"/>
      <c r="P49" s="84"/>
      <c r="Q49" s="42"/>
      <c r="R49" s="42"/>
      <c r="S49" s="42"/>
      <c r="W49" s="70"/>
    </row>
    <row r="50" spans="1:23">
      <c r="A50" s="84">
        <v>2012</v>
      </c>
      <c r="B50" s="6">
        <f>1000*CANSIM!Z12</f>
        <v>328000</v>
      </c>
      <c r="C50" s="6">
        <f>1000*CANSIM!AA12</f>
        <v>107000</v>
      </c>
      <c r="D50" s="6">
        <f>1000*CANSIM!AB12</f>
        <v>40000</v>
      </c>
      <c r="E50" s="70" t="s">
        <v>174</v>
      </c>
      <c r="F50" s="72"/>
      <c r="O50" s="84"/>
      <c r="P50" s="84"/>
      <c r="Q50" s="42"/>
      <c r="R50" s="42"/>
      <c r="S50" s="42"/>
      <c r="W50" s="70"/>
    </row>
    <row r="51" spans="1:23">
      <c r="A51" s="84">
        <v>2013</v>
      </c>
      <c r="B51" s="6">
        <f>1000*CANSIM!Z13</f>
        <v>388000</v>
      </c>
      <c r="C51" s="6">
        <f>1000*CANSIM!AA13</f>
        <v>127000</v>
      </c>
      <c r="D51" s="6">
        <f>1000*CANSIM!AB13</f>
        <v>56000</v>
      </c>
      <c r="E51" s="70" t="s">
        <v>174</v>
      </c>
      <c r="F51" s="72"/>
      <c r="O51" s="84"/>
      <c r="P51" s="84"/>
      <c r="Q51" s="42"/>
      <c r="R51" s="42"/>
      <c r="S51" s="42"/>
      <c r="W51" s="70"/>
    </row>
    <row r="52" spans="1:23">
      <c r="B52" s="6"/>
      <c r="C52" s="6"/>
      <c r="D52" s="6"/>
      <c r="E52" s="70"/>
      <c r="F52" s="72"/>
      <c r="O52" s="84"/>
      <c r="P52" s="84"/>
      <c r="Q52" s="42"/>
      <c r="R52" s="42"/>
      <c r="S52" s="42"/>
      <c r="W52" s="70"/>
    </row>
    <row r="53" spans="1:23">
      <c r="B53" s="6"/>
      <c r="C53" s="6"/>
      <c r="D53" s="6"/>
      <c r="E53" s="70"/>
      <c r="F53" s="72"/>
      <c r="O53" s="84"/>
      <c r="P53" s="84"/>
      <c r="Q53" s="42"/>
      <c r="R53" s="42"/>
      <c r="S53" s="42"/>
      <c r="W53" s="70"/>
    </row>
    <row r="54" spans="1:23">
      <c r="A54" s="53" t="s">
        <v>104</v>
      </c>
      <c r="O54" s="84"/>
      <c r="P54" s="42"/>
      <c r="Q54" s="42"/>
      <c r="R54" s="42"/>
      <c r="S54" s="12"/>
    </row>
    <row r="55" spans="1:23">
      <c r="A55" s="2" t="s">
        <v>73</v>
      </c>
      <c r="O55" s="84"/>
      <c r="P55" s="42"/>
      <c r="Q55" s="42"/>
      <c r="R55" s="42"/>
    </row>
    <row r="56" spans="1:23">
      <c r="B56" s="2" t="s">
        <v>85</v>
      </c>
      <c r="O56" s="84"/>
    </row>
    <row r="57" spans="1:23">
      <c r="B57" s="2" t="s">
        <v>86</v>
      </c>
      <c r="O57" s="84"/>
    </row>
    <row r="58" spans="1:23">
      <c r="B58" s="2" t="s">
        <v>87</v>
      </c>
      <c r="O58" s="84"/>
    </row>
    <row r="59" spans="1:23">
      <c r="B59" s="2" t="s">
        <v>88</v>
      </c>
      <c r="I59" s="84"/>
      <c r="J59" s="84"/>
      <c r="K59" s="84"/>
      <c r="L59" s="84"/>
      <c r="M59" s="84"/>
      <c r="N59" s="84"/>
      <c r="O59" s="84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4"/>
    </row>
    <row r="73" spans="1:19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7"/>
      <c r="N73" s="57"/>
      <c r="O73" s="57"/>
      <c r="P73" s="56"/>
      <c r="Q73" s="57"/>
      <c r="R73" s="56"/>
    </row>
    <row r="74" spans="1:1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8"/>
      <c r="N74" s="58"/>
      <c r="O74" s="58"/>
      <c r="P74" s="56"/>
      <c r="Q74" s="56"/>
      <c r="R74" s="56"/>
    </row>
    <row r="75" spans="1:19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8"/>
      <c r="N75" s="58"/>
      <c r="O75" s="58"/>
      <c r="P75" s="56"/>
      <c r="Q75" s="56"/>
      <c r="R75" s="56"/>
    </row>
    <row r="76" spans="1:19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8"/>
      <c r="N76" s="58"/>
      <c r="O76" s="58"/>
      <c r="P76" s="59"/>
      <c r="Q76" s="56"/>
      <c r="R76" s="56"/>
    </row>
    <row r="77" spans="1:19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8"/>
      <c r="N77" s="58"/>
      <c r="O77" s="58"/>
      <c r="P77" s="56"/>
      <c r="Q77" s="56"/>
      <c r="R77" s="56"/>
    </row>
    <row r="78" spans="1:19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8"/>
      <c r="N78" s="58"/>
      <c r="O78" s="58"/>
      <c r="P78" s="56"/>
      <c r="Q78" s="54"/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/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7"/>
      <c r="N83" s="61"/>
      <c r="O83" s="61"/>
      <c r="P83" s="56"/>
      <c r="Q83" s="56"/>
      <c r="R83" s="56"/>
    </row>
    <row r="84" spans="1:18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7"/>
      <c r="N84" s="61"/>
      <c r="O84" s="61"/>
      <c r="P84" s="56"/>
      <c r="Q84" s="56"/>
      <c r="R84" s="56"/>
    </row>
    <row r="85" spans="1:18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7"/>
      <c r="N85" s="61"/>
      <c r="O85" s="61"/>
      <c r="P85" s="56"/>
      <c r="Q85" s="56"/>
      <c r="R85" s="56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7"/>
      <c r="N86" s="61"/>
      <c r="O86" s="61"/>
      <c r="P86" s="56"/>
      <c r="Q86" s="56"/>
      <c r="R86" s="56"/>
    </row>
    <row r="87" spans="1:18">
      <c r="G87" s="84"/>
      <c r="H87" s="84"/>
      <c r="I87" s="84"/>
      <c r="J87" s="84"/>
      <c r="K87" s="84"/>
      <c r="L87" s="84"/>
      <c r="M87" s="84"/>
    </row>
    <row r="88" spans="1:18">
      <c r="G88" s="84"/>
      <c r="H88" s="84"/>
      <c r="I88" s="84"/>
      <c r="J88" s="84"/>
      <c r="K88" s="84"/>
      <c r="L88" s="84"/>
      <c r="M88" s="84"/>
    </row>
    <row r="89" spans="1:18">
      <c r="G89" s="84"/>
      <c r="H89" s="84"/>
      <c r="I89" s="84"/>
      <c r="J89" s="84"/>
      <c r="K89" s="84"/>
      <c r="L89" s="84"/>
      <c r="M89" s="84"/>
    </row>
  </sheetData>
  <sortState ref="S5:AA11">
    <sortCondition ref="S5"/>
  </sortState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9"/>
  <sheetViews>
    <sheetView workbookViewId="0">
      <selection activeCell="I46" sqref="I46"/>
    </sheetView>
  </sheetViews>
  <sheetFormatPr defaultRowHeight="12.75"/>
  <cols>
    <col min="1" max="2" width="8.85546875" style="84" customWidth="1"/>
    <col min="3" max="3" width="14" style="84" customWidth="1"/>
    <col min="4" max="4" width="13.7109375" style="84" customWidth="1"/>
    <col min="5" max="6" width="8.85546875" style="84" customWidth="1"/>
  </cols>
  <sheetData>
    <row r="1" spans="1:24">
      <c r="B1" s="70" t="s">
        <v>140</v>
      </c>
      <c r="C1" s="4" t="s">
        <v>126</v>
      </c>
      <c r="D1" s="4" t="s">
        <v>4</v>
      </c>
    </row>
    <row r="2" spans="1:24">
      <c r="A2" s="3" t="s">
        <v>1</v>
      </c>
      <c r="B2" s="4" t="s">
        <v>128</v>
      </c>
      <c r="C2" s="4" t="s">
        <v>126</v>
      </c>
      <c r="D2" s="4" t="s">
        <v>4</v>
      </c>
    </row>
    <row r="3" spans="1:24">
      <c r="A3" s="3"/>
      <c r="B3" s="4" t="s">
        <v>5</v>
      </c>
      <c r="C3" s="4" t="s">
        <v>5</v>
      </c>
      <c r="D3" s="4" t="s">
        <v>5</v>
      </c>
      <c r="G3" s="5"/>
      <c r="H3" s="5"/>
    </row>
    <row r="4" spans="1:24">
      <c r="A4" s="84">
        <v>1966</v>
      </c>
      <c r="B4" s="6">
        <v>31153</v>
      </c>
      <c r="C4" s="6">
        <v>68708</v>
      </c>
      <c r="D4" s="6">
        <v>252</v>
      </c>
      <c r="E4" s="43" t="s">
        <v>73</v>
      </c>
      <c r="G4" s="5"/>
      <c r="H4" s="5"/>
      <c r="U4" s="8"/>
      <c r="V4" s="8"/>
      <c r="W4" s="8"/>
      <c r="X4" s="8"/>
    </row>
    <row r="5" spans="1:24">
      <c r="A5" s="84">
        <v>1967</v>
      </c>
      <c r="B5" s="6">
        <v>43680</v>
      </c>
      <c r="C5" s="6">
        <v>78339</v>
      </c>
      <c r="D5" s="6">
        <v>393</v>
      </c>
      <c r="E5" s="43" t="s">
        <v>73</v>
      </c>
      <c r="G5" s="5"/>
      <c r="H5" s="5"/>
    </row>
    <row r="6" spans="1:24">
      <c r="A6" s="84">
        <v>1968</v>
      </c>
      <c r="B6" s="6">
        <v>40491</v>
      </c>
      <c r="C6" s="6">
        <v>87903</v>
      </c>
      <c r="D6" s="6">
        <v>628</v>
      </c>
      <c r="E6" s="43" t="s">
        <v>73</v>
      </c>
      <c r="G6" s="5"/>
      <c r="H6" s="5"/>
    </row>
    <row r="7" spans="1:24">
      <c r="A7" s="84">
        <v>1969</v>
      </c>
      <c r="B7" s="6">
        <v>18733</v>
      </c>
      <c r="C7" s="6">
        <v>45024</v>
      </c>
      <c r="D7" s="6">
        <v>155</v>
      </c>
      <c r="E7" s="43" t="s">
        <v>73</v>
      </c>
      <c r="G7" s="5"/>
      <c r="H7" s="5"/>
    </row>
    <row r="8" spans="1:24">
      <c r="A8" s="84">
        <v>1970</v>
      </c>
      <c r="B8" s="6">
        <v>10052</v>
      </c>
      <c r="C8" s="6">
        <v>20423</v>
      </c>
      <c r="D8" s="6">
        <v>128</v>
      </c>
      <c r="E8" s="43" t="s">
        <v>73</v>
      </c>
      <c r="G8" s="5"/>
      <c r="H8" s="5"/>
    </row>
    <row r="9" spans="1:24">
      <c r="A9" s="84">
        <v>1971</v>
      </c>
      <c r="B9" s="6">
        <v>15750</v>
      </c>
      <c r="C9" s="6">
        <v>34331</v>
      </c>
      <c r="D9" s="6">
        <v>200</v>
      </c>
      <c r="E9" s="43" t="s">
        <v>73</v>
      </c>
      <c r="G9" s="5"/>
      <c r="H9" s="5"/>
    </row>
    <row r="10" spans="1:24">
      <c r="A10" s="84">
        <v>1972</v>
      </c>
      <c r="B10" s="6">
        <v>20707</v>
      </c>
      <c r="C10" s="6">
        <v>40201</v>
      </c>
      <c r="D10" s="6">
        <v>4575</v>
      </c>
      <c r="E10" s="43" t="s">
        <v>73</v>
      </c>
      <c r="G10" s="5"/>
      <c r="H10" s="5"/>
    </row>
    <row r="11" spans="1:24">
      <c r="A11" s="84">
        <v>1973</v>
      </c>
      <c r="B11" s="6">
        <v>35482</v>
      </c>
      <c r="C11" s="6">
        <v>65686</v>
      </c>
      <c r="D11" s="6">
        <v>290</v>
      </c>
      <c r="E11" s="43" t="s">
        <v>73</v>
      </c>
      <c r="G11" s="5"/>
      <c r="H11" s="5"/>
      <c r="U11" s="8"/>
      <c r="V11" s="8"/>
      <c r="W11" s="8"/>
      <c r="X11" s="8"/>
    </row>
    <row r="12" spans="1:24">
      <c r="A12" s="84">
        <v>1974</v>
      </c>
      <c r="B12" s="6">
        <v>49328</v>
      </c>
      <c r="C12" s="6">
        <v>94070</v>
      </c>
      <c r="D12" s="6">
        <v>636</v>
      </c>
      <c r="E12" s="43" t="s">
        <v>73</v>
      </c>
      <c r="G12" s="5"/>
      <c r="H12" s="5"/>
      <c r="U12" s="8"/>
      <c r="V12" s="8"/>
      <c r="W12" s="8"/>
      <c r="X12" s="8"/>
    </row>
    <row r="13" spans="1:24">
      <c r="A13" s="84">
        <v>1975</v>
      </c>
      <c r="B13" s="6">
        <v>55700</v>
      </c>
      <c r="C13" s="6">
        <v>106527</v>
      </c>
      <c r="D13" s="6">
        <v>582</v>
      </c>
      <c r="E13" s="43" t="s">
        <v>73</v>
      </c>
      <c r="G13" s="5"/>
      <c r="H13" s="5"/>
      <c r="U13" s="8"/>
      <c r="V13" s="8"/>
      <c r="W13" s="8"/>
      <c r="X13" s="8"/>
    </row>
    <row r="14" spans="1:24">
      <c r="A14" s="84">
        <v>1976</v>
      </c>
      <c r="B14" s="6">
        <v>56351</v>
      </c>
      <c r="C14" s="6">
        <v>89252</v>
      </c>
      <c r="D14" s="6">
        <v>764</v>
      </c>
      <c r="E14" s="43" t="s">
        <v>73</v>
      </c>
      <c r="G14" s="5"/>
      <c r="H14" s="5"/>
      <c r="U14" s="8"/>
      <c r="V14" s="8"/>
      <c r="W14" s="8"/>
      <c r="X14" s="8"/>
    </row>
    <row r="15" spans="1:24">
      <c r="A15" s="84">
        <v>1977</v>
      </c>
      <c r="B15" s="6">
        <v>66658</v>
      </c>
      <c r="C15" s="6">
        <v>88340</v>
      </c>
      <c r="D15" s="6">
        <v>382</v>
      </c>
      <c r="E15" s="43" t="s">
        <v>73</v>
      </c>
      <c r="G15" s="5"/>
      <c r="H15" s="5"/>
      <c r="U15" s="8"/>
      <c r="V15" s="8"/>
      <c r="W15" s="8"/>
      <c r="X15" s="8"/>
    </row>
    <row r="16" spans="1:24">
      <c r="A16" s="84">
        <v>1978</v>
      </c>
      <c r="B16" s="6">
        <v>104825</v>
      </c>
      <c r="C16" s="6">
        <v>117653</v>
      </c>
      <c r="D16" s="6">
        <v>638</v>
      </c>
      <c r="E16" s="43" t="s">
        <v>73</v>
      </c>
      <c r="G16" s="5"/>
      <c r="H16" s="5"/>
      <c r="U16" s="8"/>
      <c r="V16" s="8"/>
      <c r="W16" s="8"/>
      <c r="X16" s="8"/>
    </row>
    <row r="17" spans="1:24">
      <c r="A17" s="84">
        <v>1979</v>
      </c>
      <c r="B17" s="6">
        <v>138128</v>
      </c>
      <c r="C17" s="6">
        <v>125409</v>
      </c>
      <c r="D17" s="6">
        <v>3121</v>
      </c>
      <c r="E17" s="43" t="s">
        <v>73</v>
      </c>
      <c r="G17" s="5"/>
      <c r="H17" s="5"/>
      <c r="U17" s="8"/>
      <c r="V17" s="8"/>
      <c r="W17" s="8"/>
      <c r="X17" s="8"/>
    </row>
    <row r="18" spans="1:24">
      <c r="A18" s="84">
        <v>1980</v>
      </c>
      <c r="B18" s="6">
        <v>142700</v>
      </c>
      <c r="C18" s="6">
        <v>115530</v>
      </c>
      <c r="D18" s="6">
        <v>7382</v>
      </c>
      <c r="E18" s="43" t="s">
        <v>73</v>
      </c>
      <c r="G18" s="5"/>
      <c r="H18" s="5"/>
      <c r="U18" s="8"/>
      <c r="V18" s="8"/>
      <c r="W18" s="8"/>
      <c r="X18" s="8"/>
    </row>
    <row r="19" spans="1:24">
      <c r="A19" s="84">
        <v>1981</v>
      </c>
      <c r="B19" s="6">
        <v>167734</v>
      </c>
      <c r="C19" s="6">
        <v>140053</v>
      </c>
      <c r="D19" s="6">
        <v>9922</v>
      </c>
      <c r="E19" s="43" t="s">
        <v>73</v>
      </c>
      <c r="G19" s="5"/>
      <c r="H19" s="5"/>
      <c r="U19" s="8"/>
      <c r="V19" s="8"/>
      <c r="W19" s="8"/>
      <c r="X19" s="8"/>
    </row>
    <row r="20" spans="1:24">
      <c r="A20" s="84">
        <v>1982</v>
      </c>
      <c r="B20" s="6">
        <v>191974</v>
      </c>
      <c r="C20" s="6">
        <v>143185</v>
      </c>
      <c r="D20" s="6">
        <v>11738</v>
      </c>
      <c r="E20" s="43" t="s">
        <v>73</v>
      </c>
      <c r="G20" s="5"/>
      <c r="H20" s="5"/>
      <c r="U20" s="8"/>
      <c r="V20" s="8"/>
      <c r="W20" s="8"/>
      <c r="X20" s="8"/>
    </row>
    <row r="21" spans="1:24">
      <c r="A21" s="84">
        <v>1983</v>
      </c>
      <c r="B21" s="6">
        <v>222499</v>
      </c>
      <c r="C21" s="6">
        <v>160593</v>
      </c>
      <c r="D21" s="6">
        <v>7703</v>
      </c>
      <c r="E21" s="43" t="s">
        <v>73</v>
      </c>
      <c r="G21" s="7"/>
      <c r="H21" s="7"/>
      <c r="U21" s="8"/>
      <c r="V21" s="8"/>
      <c r="W21" s="8"/>
      <c r="X21" s="8"/>
    </row>
    <row r="22" spans="1:24">
      <c r="A22" s="84">
        <v>1984</v>
      </c>
      <c r="B22" s="6">
        <v>289261</v>
      </c>
      <c r="C22" s="6">
        <v>186296</v>
      </c>
      <c r="D22" s="6">
        <v>9276</v>
      </c>
      <c r="E22" s="43" t="s">
        <v>73</v>
      </c>
      <c r="U22" s="8"/>
      <c r="V22" s="8"/>
      <c r="W22" s="8"/>
      <c r="X22" s="8"/>
    </row>
    <row r="23" spans="1:24">
      <c r="A23" s="84">
        <v>1985</v>
      </c>
      <c r="B23" s="6">
        <v>296395</v>
      </c>
      <c r="C23" s="6">
        <v>184961</v>
      </c>
      <c r="D23" s="6">
        <v>11549</v>
      </c>
      <c r="E23" s="43" t="s">
        <v>73</v>
      </c>
      <c r="U23" s="8"/>
      <c r="V23" s="8"/>
      <c r="W23" s="8"/>
      <c r="X23" s="8"/>
    </row>
    <row r="24" spans="1:24">
      <c r="A24" s="84">
        <v>1986</v>
      </c>
      <c r="B24" s="6">
        <v>317800</v>
      </c>
      <c r="C24" s="6">
        <v>185537</v>
      </c>
      <c r="D24" s="6">
        <v>12724</v>
      </c>
      <c r="E24" s="43" t="s">
        <v>73</v>
      </c>
      <c r="U24" s="8"/>
      <c r="V24" s="8"/>
      <c r="W24" s="8"/>
      <c r="X24" s="8"/>
    </row>
    <row r="25" spans="1:24">
      <c r="A25" s="84">
        <v>1987</v>
      </c>
      <c r="B25" s="6">
        <v>274815</v>
      </c>
      <c r="C25" s="6">
        <v>157335</v>
      </c>
      <c r="D25" s="6">
        <v>12415</v>
      </c>
      <c r="E25" s="43" t="s">
        <v>73</v>
      </c>
      <c r="U25" s="8"/>
      <c r="V25" s="8"/>
      <c r="W25" s="8"/>
      <c r="X25" s="8"/>
    </row>
    <row r="26" spans="1:24">
      <c r="A26" s="84">
        <v>1988</v>
      </c>
      <c r="B26" s="6">
        <v>266044</v>
      </c>
      <c r="C26" s="6">
        <v>157939</v>
      </c>
      <c r="D26" s="6">
        <v>18967</v>
      </c>
      <c r="E26" s="43" t="s">
        <v>73</v>
      </c>
      <c r="U26" s="8"/>
      <c r="V26" s="8"/>
      <c r="W26" s="8"/>
      <c r="X26" s="8"/>
    </row>
    <row r="27" spans="1:24">
      <c r="A27" s="84">
        <v>1989</v>
      </c>
      <c r="B27" s="6">
        <v>244723</v>
      </c>
      <c r="C27" s="6">
        <v>143860</v>
      </c>
      <c r="D27" s="6">
        <v>11726</v>
      </c>
      <c r="E27" s="43" t="s">
        <v>73</v>
      </c>
      <c r="O27" s="84"/>
      <c r="P27" s="42"/>
      <c r="Q27" s="42"/>
      <c r="R27" s="42"/>
      <c r="U27" s="8"/>
      <c r="V27" s="8"/>
      <c r="W27" s="8"/>
      <c r="X27" s="8"/>
    </row>
    <row r="28" spans="1:24">
      <c r="A28" s="84">
        <v>1990</v>
      </c>
      <c r="B28" s="6">
        <v>274194</v>
      </c>
      <c r="C28" s="6">
        <v>149461</v>
      </c>
      <c r="D28" s="6">
        <v>12374</v>
      </c>
      <c r="E28" s="43" t="s">
        <v>73</v>
      </c>
      <c r="O28" s="84"/>
      <c r="P28" s="42"/>
      <c r="Q28" s="42"/>
      <c r="R28" s="42"/>
      <c r="U28" s="8"/>
      <c r="V28" s="8"/>
      <c r="W28" s="8"/>
      <c r="X28" s="8"/>
    </row>
    <row r="29" spans="1:24">
      <c r="A29" s="84">
        <v>1991</v>
      </c>
      <c r="B29" s="6">
        <v>247346</v>
      </c>
      <c r="C29" s="6">
        <v>133700</v>
      </c>
      <c r="D29" s="6">
        <v>9537</v>
      </c>
      <c r="E29" s="43" t="s">
        <v>73</v>
      </c>
      <c r="O29" s="84"/>
      <c r="P29" s="42"/>
      <c r="Q29" s="42"/>
      <c r="R29" s="42"/>
      <c r="U29" s="8"/>
      <c r="V29" s="8"/>
      <c r="W29" s="8"/>
      <c r="X29" s="8"/>
    </row>
    <row r="30" spans="1:24">
      <c r="A30" s="84">
        <v>1992</v>
      </c>
      <c r="B30" s="6">
        <v>309678</v>
      </c>
      <c r="C30" s="6">
        <v>145383</v>
      </c>
      <c r="D30" s="6">
        <v>9071</v>
      </c>
      <c r="E30" s="43" t="s">
        <v>73</v>
      </c>
      <c r="I30" s="84"/>
      <c r="J30" s="84"/>
      <c r="K30" s="84"/>
      <c r="L30" s="84"/>
      <c r="M30" s="84"/>
      <c r="N30" s="84"/>
      <c r="O30" s="84"/>
      <c r="P30" s="42"/>
      <c r="Q30" s="42"/>
      <c r="R30" s="42"/>
      <c r="S30" s="84"/>
      <c r="U30" s="8"/>
      <c r="V30" s="8"/>
      <c r="W30" s="8"/>
      <c r="X30" s="8"/>
    </row>
    <row r="31" spans="1:24">
      <c r="A31" s="84">
        <v>1993</v>
      </c>
      <c r="B31" s="6">
        <v>329335</v>
      </c>
      <c r="C31" s="6">
        <v>154692</v>
      </c>
      <c r="D31" s="6">
        <v>13233</v>
      </c>
      <c r="E31" s="43" t="s">
        <v>73</v>
      </c>
      <c r="O31" s="84"/>
      <c r="P31" s="42"/>
      <c r="Q31" s="42"/>
      <c r="R31" s="42"/>
      <c r="U31" s="8"/>
      <c r="V31" s="8"/>
      <c r="W31" s="8"/>
      <c r="X31" s="8"/>
    </row>
    <row r="32" spans="1:24">
      <c r="A32" s="84">
        <v>1994</v>
      </c>
      <c r="B32" s="6">
        <v>401477</v>
      </c>
      <c r="C32" s="6">
        <v>173052</v>
      </c>
      <c r="D32" s="6">
        <v>12547</v>
      </c>
      <c r="E32" s="43" t="s">
        <v>73</v>
      </c>
      <c r="I32" s="84"/>
      <c r="J32" s="10"/>
      <c r="K32" s="84"/>
      <c r="L32" s="84"/>
      <c r="M32" s="84"/>
      <c r="N32" s="84"/>
      <c r="O32" s="84"/>
      <c r="P32" s="42"/>
      <c r="Q32" s="42"/>
      <c r="R32" s="42"/>
      <c r="U32" s="8"/>
      <c r="V32" s="8"/>
      <c r="W32" s="8"/>
      <c r="X32" s="8"/>
    </row>
    <row r="33" spans="1:24">
      <c r="A33" s="84">
        <v>1995</v>
      </c>
      <c r="B33" s="6">
        <v>446576</v>
      </c>
      <c r="C33" s="6">
        <v>190487</v>
      </c>
      <c r="D33" s="6">
        <v>14494</v>
      </c>
      <c r="E33" s="43" t="s">
        <v>73</v>
      </c>
      <c r="I33" s="84"/>
      <c r="J33" s="10"/>
      <c r="K33" s="84"/>
      <c r="L33" s="84"/>
      <c r="M33" s="84"/>
      <c r="N33" s="84"/>
      <c r="O33" s="84"/>
      <c r="P33" s="42"/>
      <c r="Q33" s="42"/>
      <c r="R33" s="42"/>
      <c r="U33" s="8"/>
      <c r="V33" s="8"/>
      <c r="W33" s="8"/>
      <c r="X33" s="8"/>
    </row>
    <row r="34" spans="1:24">
      <c r="A34" s="84">
        <v>1996</v>
      </c>
      <c r="B34" s="6">
        <v>517829</v>
      </c>
      <c r="C34" s="6">
        <v>216413</v>
      </c>
      <c r="D34" s="6">
        <v>17643</v>
      </c>
      <c r="E34" s="43" t="s">
        <v>73</v>
      </c>
      <c r="I34" s="84"/>
      <c r="J34" s="11"/>
      <c r="K34" s="11"/>
      <c r="L34" s="11"/>
      <c r="M34" s="11"/>
      <c r="N34" s="11"/>
      <c r="O34" s="84"/>
      <c r="P34" s="42"/>
      <c r="Q34" s="42"/>
      <c r="R34" s="42"/>
      <c r="S34" s="9"/>
      <c r="U34" s="8"/>
      <c r="V34" s="8"/>
      <c r="W34" s="8"/>
      <c r="X34" s="8"/>
    </row>
    <row r="35" spans="1:24">
      <c r="A35" s="84">
        <v>1997</v>
      </c>
      <c r="B35" s="6">
        <v>600552</v>
      </c>
      <c r="C35" s="6">
        <v>241370</v>
      </c>
      <c r="D35" s="6">
        <v>18792</v>
      </c>
      <c r="E35" s="43" t="s">
        <v>73</v>
      </c>
      <c r="I35" s="84"/>
      <c r="J35" s="84"/>
      <c r="K35" s="84"/>
      <c r="L35" s="84"/>
      <c r="M35" s="84"/>
      <c r="N35" s="84"/>
      <c r="O35" s="84"/>
      <c r="P35" s="42"/>
      <c r="Q35" s="42"/>
      <c r="R35" s="42"/>
      <c r="U35" s="8"/>
      <c r="V35" s="8"/>
      <c r="W35" s="8"/>
      <c r="X35" s="8"/>
    </row>
    <row r="36" spans="1:24">
      <c r="A36" s="84">
        <v>1998</v>
      </c>
      <c r="B36" s="6">
        <v>536963</v>
      </c>
      <c r="C36" s="6">
        <v>241739</v>
      </c>
      <c r="D36" s="6">
        <v>25058</v>
      </c>
      <c r="E36" s="43" t="s">
        <v>73</v>
      </c>
      <c r="I36" s="84"/>
      <c r="J36" s="84"/>
      <c r="K36" s="84"/>
      <c r="L36" s="84"/>
      <c r="M36" s="84"/>
      <c r="N36" s="84"/>
      <c r="O36" s="84"/>
      <c r="P36" s="42"/>
      <c r="Q36" s="42"/>
      <c r="R36" s="42"/>
      <c r="U36" s="8"/>
      <c r="V36" s="8"/>
      <c r="W36" s="8"/>
      <c r="X36" s="8"/>
    </row>
    <row r="37" spans="1:24">
      <c r="A37" s="84">
        <v>1999</v>
      </c>
      <c r="B37" s="6">
        <v>501725</v>
      </c>
      <c r="C37" s="6">
        <v>213445</v>
      </c>
      <c r="D37" s="6">
        <v>26041</v>
      </c>
      <c r="E37" s="43" t="s">
        <v>73</v>
      </c>
      <c r="I37" s="84"/>
      <c r="J37" s="84"/>
      <c r="K37" s="84"/>
      <c r="L37" s="84"/>
      <c r="M37" s="84"/>
      <c r="N37" s="84"/>
      <c r="O37" s="84"/>
      <c r="P37" s="42"/>
      <c r="Q37" s="42"/>
      <c r="R37" s="42"/>
      <c r="U37" s="8"/>
      <c r="V37" s="8"/>
      <c r="W37" s="8"/>
      <c r="X37" s="8"/>
    </row>
    <row r="38" spans="1:24">
      <c r="A38" s="84">
        <v>2000</v>
      </c>
      <c r="B38" s="6">
        <v>543998</v>
      </c>
      <c r="C38" s="6">
        <v>217074</v>
      </c>
      <c r="D38" s="6">
        <v>28594</v>
      </c>
      <c r="E38" s="43" t="s">
        <v>73</v>
      </c>
      <c r="J38" s="9"/>
      <c r="K38" s="9"/>
      <c r="L38" s="9"/>
      <c r="M38" s="9"/>
      <c r="N38" s="9"/>
      <c r="O38" s="84"/>
      <c r="P38" s="42"/>
      <c r="Q38" s="42"/>
      <c r="R38" s="42"/>
      <c r="S38" s="12"/>
      <c r="U38" s="8"/>
      <c r="V38" s="8"/>
      <c r="W38" s="8"/>
      <c r="X38" s="8"/>
    </row>
    <row r="39" spans="1:24">
      <c r="A39" s="84">
        <v>2001</v>
      </c>
      <c r="B39" s="6">
        <v>531064</v>
      </c>
      <c r="C39" s="6">
        <v>215167</v>
      </c>
      <c r="D39" s="6">
        <v>30317</v>
      </c>
      <c r="E39" s="43" t="s">
        <v>73</v>
      </c>
      <c r="O39" s="84"/>
      <c r="P39" s="42"/>
      <c r="Q39" s="42"/>
      <c r="R39" s="42"/>
      <c r="U39" s="8"/>
      <c r="V39" s="8"/>
      <c r="W39" s="8"/>
      <c r="X39" s="8"/>
    </row>
    <row r="40" spans="1:24">
      <c r="A40" s="84">
        <v>2002</v>
      </c>
      <c r="B40" s="6">
        <v>494785</v>
      </c>
      <c r="C40" s="6">
        <v>204105</v>
      </c>
      <c r="D40" s="6">
        <v>30186</v>
      </c>
      <c r="E40" s="43" t="s">
        <v>73</v>
      </c>
      <c r="F40" s="13"/>
      <c r="G40" s="13"/>
      <c r="O40" s="84"/>
      <c r="P40" s="42"/>
      <c r="Q40" s="42"/>
      <c r="R40" s="42"/>
      <c r="U40" s="8"/>
      <c r="V40" s="8"/>
      <c r="W40" s="8"/>
      <c r="X40" s="8"/>
    </row>
    <row r="41" spans="1:24">
      <c r="A41" s="84">
        <v>2003</v>
      </c>
      <c r="B41" s="6">
        <f>1000*L41</f>
        <v>564110.00000000012</v>
      </c>
      <c r="C41" s="6">
        <f t="shared" ref="C41:C44" si="0">1000*M41</f>
        <v>233120</v>
      </c>
      <c r="D41" s="6">
        <f t="shared" ref="D41:D43" si="1">1000*N41</f>
        <v>45239.999999999993</v>
      </c>
      <c r="E41" s="86" t="s">
        <v>75</v>
      </c>
      <c r="F41" s="13"/>
      <c r="G41" s="13"/>
      <c r="L41" s="87">
        <v>564.11000000000013</v>
      </c>
      <c r="M41" s="87">
        <v>233.12</v>
      </c>
      <c r="N41" s="87">
        <v>45.239999999999995</v>
      </c>
      <c r="O41" s="84"/>
      <c r="P41" s="81"/>
      <c r="Q41" s="42"/>
      <c r="R41" s="42"/>
    </row>
    <row r="42" spans="1:24">
      <c r="A42" s="84">
        <v>2004</v>
      </c>
      <c r="B42" s="6">
        <f t="shared" ref="B42:B44" si="2">1000*L42</f>
        <v>535520.00000000012</v>
      </c>
      <c r="C42" s="6">
        <f t="shared" si="0"/>
        <v>257240</v>
      </c>
      <c r="D42" s="6">
        <f t="shared" si="1"/>
        <v>52200</v>
      </c>
      <c r="E42" s="86" t="s">
        <v>75</v>
      </c>
      <c r="L42" s="87">
        <v>535.5200000000001</v>
      </c>
      <c r="M42" s="87">
        <v>257.24</v>
      </c>
      <c r="N42" s="87">
        <v>52.2</v>
      </c>
      <c r="O42" s="84"/>
      <c r="P42" s="42"/>
      <c r="Q42" s="42"/>
      <c r="R42" s="42"/>
    </row>
    <row r="43" spans="1:24">
      <c r="A43" s="84">
        <v>2005</v>
      </c>
      <c r="B43" s="6">
        <f t="shared" si="2"/>
        <v>535780</v>
      </c>
      <c r="C43" s="6">
        <f t="shared" si="0"/>
        <v>234160</v>
      </c>
      <c r="D43" s="6">
        <f t="shared" si="1"/>
        <v>46019.999999999993</v>
      </c>
      <c r="E43" s="86" t="s">
        <v>75</v>
      </c>
      <c r="I43" s="84"/>
      <c r="J43" s="84"/>
      <c r="K43" s="84"/>
      <c r="L43" s="87">
        <v>535.78</v>
      </c>
      <c r="M43" s="87">
        <v>234.16</v>
      </c>
      <c r="N43" s="87">
        <v>46.019999999999996</v>
      </c>
      <c r="O43" s="84"/>
      <c r="P43" s="42"/>
      <c r="Q43" s="42"/>
      <c r="R43" s="42"/>
    </row>
    <row r="44" spans="1:24">
      <c r="A44" s="84">
        <v>2006</v>
      </c>
      <c r="B44" s="6">
        <f t="shared" si="2"/>
        <v>540643.48545350821</v>
      </c>
      <c r="C44" s="6">
        <f t="shared" si="0"/>
        <v>226240</v>
      </c>
      <c r="D44" s="6">
        <v>31470</v>
      </c>
      <c r="E44" s="86" t="s">
        <v>75</v>
      </c>
      <c r="L44" s="87">
        <v>540.64348545350822</v>
      </c>
      <c r="M44" s="87">
        <v>226.24</v>
      </c>
      <c r="N44" s="87">
        <v>31.47</v>
      </c>
      <c r="O44" s="84"/>
      <c r="P44" s="42"/>
      <c r="Q44" s="42"/>
      <c r="R44" s="42"/>
    </row>
    <row r="45" spans="1:24">
      <c r="A45" s="84">
        <v>2007</v>
      </c>
      <c r="B45" s="6">
        <f>1000*CANSIM!AD7</f>
        <v>577000</v>
      </c>
      <c r="C45" s="6">
        <f>1000*CANSIM!AE7</f>
        <v>210000</v>
      </c>
      <c r="D45" s="14">
        <v>29352.5</v>
      </c>
      <c r="E45" s="70" t="s">
        <v>174</v>
      </c>
      <c r="J45" s="8"/>
      <c r="O45" s="84"/>
      <c r="P45" s="84"/>
      <c r="Q45" s="42"/>
      <c r="R45" s="42"/>
      <c r="S45" s="84"/>
      <c r="W45" s="70"/>
    </row>
    <row r="46" spans="1:24">
      <c r="A46" s="84">
        <v>2008</v>
      </c>
      <c r="B46" s="6">
        <f>1000*CANSIM!AD8</f>
        <v>705000</v>
      </c>
      <c r="C46" s="6">
        <f>1000*CANSIM!AE8</f>
        <v>226000</v>
      </c>
      <c r="D46" s="14">
        <v>27234.999999999996</v>
      </c>
      <c r="E46" s="70" t="s">
        <v>174</v>
      </c>
      <c r="O46" s="84"/>
      <c r="P46" s="84"/>
      <c r="Q46" s="42"/>
      <c r="R46" s="42"/>
      <c r="S46" s="42"/>
      <c r="W46" s="70"/>
    </row>
    <row r="47" spans="1:24">
      <c r="A47" s="84">
        <v>2009</v>
      </c>
      <c r="B47" s="6">
        <f>1000*CANSIM!AD9</f>
        <v>660000</v>
      </c>
      <c r="C47" s="6">
        <f>1000*CANSIM!AE9</f>
        <v>207000</v>
      </c>
      <c r="D47" s="14">
        <v>25117.499999999996</v>
      </c>
      <c r="E47" s="70" t="s">
        <v>174</v>
      </c>
      <c r="J47" s="9"/>
      <c r="K47" s="9"/>
      <c r="L47" s="9"/>
      <c r="M47" s="9"/>
      <c r="N47" s="9"/>
      <c r="O47" s="84"/>
      <c r="P47" s="84"/>
      <c r="Q47" s="42"/>
      <c r="R47" s="42"/>
      <c r="S47" s="42"/>
      <c r="W47" s="70"/>
    </row>
    <row r="48" spans="1:24">
      <c r="A48" s="84">
        <v>2010</v>
      </c>
      <c r="B48" s="6">
        <f>1000*CANSIM!AD10</f>
        <v>645000</v>
      </c>
      <c r="C48" s="6">
        <f>1000*CANSIM!AE10</f>
        <v>208000</v>
      </c>
      <c r="D48" s="6">
        <v>22999.999999999996</v>
      </c>
      <c r="E48" s="70" t="s">
        <v>174</v>
      </c>
      <c r="F48" s="72"/>
      <c r="O48" s="84"/>
      <c r="P48" s="84"/>
      <c r="Q48" s="42"/>
      <c r="R48" s="42"/>
      <c r="S48" s="42"/>
      <c r="W48" s="70"/>
    </row>
    <row r="49" spans="1:23">
      <c r="A49" s="84">
        <v>2011</v>
      </c>
      <c r="B49" s="6">
        <f>1000*CANSIM!AD11</f>
        <v>702000</v>
      </c>
      <c r="C49" s="6">
        <f>1000*CANSIM!AE11</f>
        <v>226000</v>
      </c>
      <c r="D49" s="6">
        <f>1000*CANSIM!AF11</f>
        <v>28000</v>
      </c>
      <c r="E49" s="70" t="s">
        <v>174</v>
      </c>
      <c r="F49" s="72"/>
      <c r="O49" s="84"/>
      <c r="P49" s="84"/>
      <c r="Q49" s="42"/>
      <c r="R49" s="42"/>
      <c r="S49" s="42"/>
      <c r="W49" s="70"/>
    </row>
    <row r="50" spans="1:23">
      <c r="A50" s="84">
        <v>2012</v>
      </c>
      <c r="B50" s="6">
        <f>1000*CANSIM!AD12</f>
        <v>893000</v>
      </c>
      <c r="C50" s="6">
        <f>1000*CANSIM!AE12</f>
        <v>285000</v>
      </c>
      <c r="D50" s="6">
        <f>1000*CANSIM!AF12</f>
        <v>46000</v>
      </c>
      <c r="E50" s="70" t="s">
        <v>174</v>
      </c>
      <c r="F50" s="72"/>
      <c r="O50" s="84"/>
      <c r="P50" s="84"/>
      <c r="Q50" s="42"/>
      <c r="R50" s="42"/>
      <c r="S50" s="42"/>
      <c r="W50" s="70"/>
    </row>
    <row r="51" spans="1:23">
      <c r="A51" s="84">
        <v>2013</v>
      </c>
      <c r="B51" s="6">
        <f>1000*CANSIM!AD13</f>
        <v>983000</v>
      </c>
      <c r="C51" s="6">
        <f>1000*CANSIM!AE13</f>
        <v>298000</v>
      </c>
      <c r="D51" s="6">
        <f>1000*CANSIM!AF13</f>
        <v>50000</v>
      </c>
      <c r="E51" s="70" t="s">
        <v>174</v>
      </c>
      <c r="F51" s="72"/>
      <c r="O51" s="84"/>
      <c r="P51" s="84"/>
      <c r="Q51" s="42"/>
      <c r="R51" s="42"/>
      <c r="S51" s="42"/>
      <c r="W51" s="70"/>
    </row>
    <row r="52" spans="1:23">
      <c r="B52" s="6"/>
      <c r="C52" s="6"/>
      <c r="D52" s="6"/>
      <c r="E52" s="70"/>
      <c r="F52" s="72"/>
      <c r="O52" s="84"/>
      <c r="P52" s="84"/>
      <c r="Q52" s="42"/>
      <c r="R52" s="42"/>
      <c r="S52" s="42"/>
      <c r="W52" s="70"/>
    </row>
    <row r="53" spans="1:23">
      <c r="B53" s="6"/>
      <c r="C53" s="6"/>
      <c r="D53" s="6"/>
      <c r="E53" s="70"/>
      <c r="F53" s="72"/>
      <c r="O53" s="84"/>
      <c r="P53" s="84"/>
      <c r="Q53" s="42"/>
      <c r="R53" s="42"/>
      <c r="S53" s="42"/>
      <c r="W53" s="70"/>
    </row>
    <row r="54" spans="1:23">
      <c r="A54" s="53" t="s">
        <v>104</v>
      </c>
      <c r="O54" s="84"/>
      <c r="P54" s="42"/>
      <c r="Q54" s="42"/>
      <c r="R54" s="42"/>
      <c r="S54" s="12"/>
    </row>
    <row r="55" spans="1:23">
      <c r="A55" s="2" t="s">
        <v>73</v>
      </c>
      <c r="O55" s="84"/>
      <c r="P55" s="42"/>
      <c r="Q55" s="42"/>
      <c r="R55" s="42"/>
    </row>
    <row r="56" spans="1:23">
      <c r="B56" s="2" t="s">
        <v>85</v>
      </c>
      <c r="O56" s="84"/>
    </row>
    <row r="57" spans="1:23">
      <c r="B57" s="2" t="s">
        <v>86</v>
      </c>
      <c r="O57" s="84"/>
    </row>
    <row r="58" spans="1:23">
      <c r="B58" s="2" t="s">
        <v>87</v>
      </c>
      <c r="O58" s="84"/>
    </row>
    <row r="59" spans="1:23">
      <c r="B59" s="2" t="s">
        <v>88</v>
      </c>
      <c r="I59" s="84"/>
      <c r="J59" s="84"/>
      <c r="K59" s="84"/>
      <c r="L59" s="84"/>
      <c r="M59" s="84"/>
      <c r="N59" s="84"/>
      <c r="O59" s="84"/>
    </row>
    <row r="60" spans="1:23">
      <c r="B60" s="2" t="s">
        <v>89</v>
      </c>
      <c r="J60" s="8"/>
    </row>
    <row r="61" spans="1:23">
      <c r="B61" s="2" t="s">
        <v>6</v>
      </c>
      <c r="J61" s="8"/>
    </row>
    <row r="62" spans="1:23">
      <c r="B62" s="2" t="s">
        <v>90</v>
      </c>
      <c r="J62" s="9"/>
      <c r="K62" s="9"/>
      <c r="L62" s="9"/>
      <c r="M62" s="9"/>
      <c r="N62" s="9"/>
      <c r="O62" s="9"/>
    </row>
    <row r="63" spans="1:23">
      <c r="B63" s="2" t="s">
        <v>91</v>
      </c>
    </row>
    <row r="64" spans="1:23">
      <c r="B64" s="48" t="s">
        <v>92</v>
      </c>
    </row>
    <row r="65" spans="1:19">
      <c r="B65" s="2" t="s">
        <v>84</v>
      </c>
      <c r="Q65" s="42"/>
      <c r="R65" s="42"/>
      <c r="S65" s="42"/>
    </row>
    <row r="66" spans="1:19">
      <c r="B66" s="2" t="s">
        <v>102</v>
      </c>
      <c r="J66" s="9"/>
      <c r="K66" s="9"/>
      <c r="L66" s="9"/>
      <c r="M66" s="9"/>
      <c r="N66" s="9"/>
      <c r="O66" s="9"/>
      <c r="P66" s="9"/>
      <c r="Q66" s="12"/>
      <c r="R66" s="12"/>
      <c r="S66" s="12"/>
    </row>
    <row r="67" spans="1:19">
      <c r="A67" s="2"/>
    </row>
    <row r="68" spans="1:19">
      <c r="A68" s="54" t="s">
        <v>75</v>
      </c>
      <c r="B68" s="55" t="s">
        <v>107</v>
      </c>
      <c r="C68" s="54"/>
      <c r="D68" s="54"/>
      <c r="E68" s="54"/>
      <c r="F68" s="54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9">
      <c r="A69" s="54"/>
      <c r="B69" s="55" t="s">
        <v>112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6"/>
      <c r="O69" s="56"/>
      <c r="P69" s="56"/>
      <c r="Q69" s="56"/>
      <c r="R69" s="56"/>
    </row>
    <row r="70" spans="1:19">
      <c r="A70" s="54"/>
      <c r="B70" s="55" t="s">
        <v>113</v>
      </c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6"/>
      <c r="O70" s="56"/>
      <c r="P70" s="56"/>
      <c r="Q70" s="56"/>
      <c r="R70" s="56"/>
    </row>
    <row r="71" spans="1:19">
      <c r="A71" s="54"/>
      <c r="B71" s="55" t="s">
        <v>108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6"/>
      <c r="O71" s="56"/>
      <c r="P71" s="56"/>
      <c r="Q71" s="56"/>
      <c r="R71" s="56"/>
    </row>
    <row r="72" spans="1:19">
      <c r="A72" s="55"/>
      <c r="B72" s="55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4"/>
    </row>
    <row r="73" spans="1:19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7"/>
      <c r="N73" s="57"/>
      <c r="O73" s="57"/>
      <c r="P73" s="56"/>
      <c r="Q73" s="57"/>
      <c r="R73" s="56"/>
    </row>
    <row r="74" spans="1:19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8"/>
      <c r="N74" s="58"/>
      <c r="O74" s="58"/>
      <c r="P74" s="56"/>
      <c r="Q74" s="56"/>
      <c r="R74" s="56"/>
    </row>
    <row r="75" spans="1:19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8"/>
      <c r="N75" s="58"/>
      <c r="O75" s="58"/>
      <c r="P75" s="56"/>
      <c r="Q75" s="56"/>
      <c r="R75" s="56"/>
    </row>
    <row r="76" spans="1:19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8"/>
      <c r="N76" s="58"/>
      <c r="O76" s="58"/>
      <c r="P76" s="59"/>
      <c r="Q76" s="56"/>
      <c r="R76" s="56"/>
    </row>
    <row r="77" spans="1:19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8"/>
      <c r="N77" s="58"/>
      <c r="O77" s="58"/>
      <c r="P77" s="56"/>
      <c r="Q77" s="56"/>
      <c r="R77" s="56"/>
    </row>
    <row r="78" spans="1:19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8"/>
      <c r="N78" s="58"/>
      <c r="O78" s="58"/>
      <c r="P78" s="56"/>
      <c r="Q78" s="54"/>
      <c r="R78" s="56"/>
    </row>
    <row r="79" spans="1:19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</row>
    <row r="80" spans="1:19">
      <c r="A80" s="54"/>
      <c r="B80" s="55"/>
      <c r="C80" s="54"/>
      <c r="D80" s="54"/>
      <c r="E80" s="54"/>
      <c r="F80" s="54"/>
      <c r="G80" s="54"/>
      <c r="H80" s="54"/>
      <c r="I80" s="54"/>
      <c r="J80" s="60"/>
      <c r="K80" s="60"/>
      <c r="L80" s="60"/>
      <c r="M80" s="60"/>
      <c r="N80" s="59"/>
      <c r="O80" s="59"/>
      <c r="P80" s="59"/>
      <c r="Q80" s="59"/>
      <c r="R80" s="56"/>
    </row>
    <row r="81" spans="1:18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</row>
    <row r="82" spans="1:18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6"/>
      <c r="O82" s="56"/>
      <c r="P82" s="56"/>
      <c r="Q82" s="56"/>
      <c r="R82" s="56"/>
    </row>
    <row r="83" spans="1:18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7"/>
      <c r="N83" s="61"/>
      <c r="O83" s="61"/>
      <c r="P83" s="56"/>
      <c r="Q83" s="56"/>
      <c r="R83" s="56"/>
    </row>
    <row r="84" spans="1:18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7"/>
      <c r="N84" s="61"/>
      <c r="O84" s="61"/>
      <c r="P84" s="56"/>
      <c r="Q84" s="56"/>
      <c r="R84" s="56"/>
    </row>
    <row r="85" spans="1:18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7"/>
      <c r="N85" s="61"/>
      <c r="O85" s="61"/>
      <c r="P85" s="56"/>
      <c r="Q85" s="56"/>
      <c r="R85" s="56"/>
    </row>
    <row r="86" spans="1:18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7"/>
      <c r="N86" s="61"/>
      <c r="O86" s="61"/>
      <c r="P86" s="56"/>
      <c r="Q86" s="56"/>
      <c r="R86" s="56"/>
    </row>
    <row r="87" spans="1:18">
      <c r="G87" s="84"/>
      <c r="H87" s="84"/>
      <c r="I87" s="84"/>
      <c r="J87" s="84"/>
      <c r="K87" s="84"/>
      <c r="L87" s="84"/>
      <c r="M87" s="84"/>
    </row>
    <row r="88" spans="1:18">
      <c r="G88" s="84"/>
      <c r="H88" s="84"/>
      <c r="I88" s="84"/>
      <c r="J88" s="84"/>
      <c r="K88" s="84"/>
      <c r="L88" s="84"/>
      <c r="M88" s="84"/>
    </row>
    <row r="89" spans="1:18">
      <c r="G89" s="84"/>
      <c r="H89" s="84"/>
      <c r="I89" s="84"/>
      <c r="J89" s="84"/>
      <c r="K89" s="84"/>
      <c r="L89" s="84"/>
      <c r="M89" s="84"/>
    </row>
  </sheetData>
  <sortState ref="S4:AA10">
    <sortCondition ref="S4"/>
  </sortState>
  <hyperlinks>
    <hyperlink ref="B56" r:id="rId1" display="http://www.agr.gc.ca/policy/cdnfert/text.html"/>
  </hyperlinks>
  <pageMargins left="0.75" right="0.75" top="1" bottom="1" header="0.5" footer="0.5"/>
  <pageSetup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CA</vt:lpstr>
      <vt:lpstr>EC</vt:lpstr>
      <vt:lpstr>PP</vt:lpstr>
      <vt:lpstr>AC</vt:lpstr>
      <vt:lpstr>QC</vt:lpstr>
      <vt:lpstr>AFEQ</vt:lpstr>
      <vt:lpstr>ON</vt:lpstr>
      <vt:lpstr>MB</vt:lpstr>
      <vt:lpstr>SK</vt:lpstr>
      <vt:lpstr>AB</vt:lpstr>
      <vt:lpstr>CANSIM</vt:lpstr>
    </vt:vector>
  </TitlesOfParts>
  <Company>Potash &amp; Phosphate Institute of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Bruulsema</dc:creator>
  <cp:lastModifiedBy>Tom Bruulsema</cp:lastModifiedBy>
  <dcterms:created xsi:type="dcterms:W3CDTF">2002-05-30T17:02:53Z</dcterms:created>
  <dcterms:modified xsi:type="dcterms:W3CDTF">2014-05-02T17:39:17Z</dcterms:modified>
</cp:coreProperties>
</file>